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30" windowWidth="37155" windowHeight="16635" activeTab="2"/>
  </bookViews>
  <sheets>
    <sheet name="Krycí list" sheetId="1" r:id="rId1"/>
    <sheet name="Rekapitulace" sheetId="2" r:id="rId2"/>
    <sheet name="Položky" sheetId="3" r:id="rId3"/>
  </sheets>
  <definedNames>
    <definedName name="cisloobjektu">'Krycí list'!$A$5</definedName>
    <definedName name="cislostavby">'Krycí list'!$A$7</definedName>
    <definedName name="Datum">'Krycí list'!$B$27</definedName>
    <definedName name="Dil">Rekapitulace!$A$6</definedName>
    <definedName name="Dodavka">Rekapitulace!$G$17</definedName>
    <definedName name="Dodavka0">Položky!#REF!</definedName>
    <definedName name="HSV">Rekapitulace!$E$17</definedName>
    <definedName name="HSV0">Položky!#REF!</definedName>
    <definedName name="HZS">Rekapitulace!$I$17</definedName>
    <definedName name="HZS0">Položky!#REF!</definedName>
    <definedName name="JKSO">'Krycí list'!$G$2</definedName>
    <definedName name="MJ">'Krycí list'!$G$5</definedName>
    <definedName name="Mont">Rekapitulace!$H$17</definedName>
    <definedName name="Montaz0">Položky!#REF!</definedName>
    <definedName name="NazevDilu">Rekapitulace!$B$6</definedName>
    <definedName name="nazevobjektu">'Krycí list'!$C$5</definedName>
    <definedName name="nazevstavby">'Krycí list'!$C$7</definedName>
    <definedName name="_xlnm.Print_Titles" localSheetId="2">Položky!$1:$6</definedName>
    <definedName name="_xlnm.Print_Titles" localSheetId="1">Rekapitulace!$1:$6</definedName>
    <definedName name="Objednatel">'Krycí list'!$C$10</definedName>
    <definedName name="_xlnm.Print_Area" localSheetId="0">'Krycí list'!$A$1:$G$45</definedName>
    <definedName name="_xlnm.Print_Area" localSheetId="2">Položky!$A$1:$G$303</definedName>
    <definedName name="_xlnm.Print_Area" localSheetId="1">Rekapitulace!$A$1:$I$31</definedName>
    <definedName name="PocetMJ">'Krycí list'!$G$6</definedName>
    <definedName name="Poznamka">'Krycí list'!$B$37</definedName>
    <definedName name="Projektant">'Krycí list'!$C$8</definedName>
    <definedName name="PSV">Rekapitulace!$F$17</definedName>
    <definedName name="PSV0">Položky!#REF!</definedName>
    <definedName name="SazbaDPH1">'Krycí list'!$C$30</definedName>
    <definedName name="SazbaDPH2">'Krycí list'!$C$32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Rekapitulace!$H$30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list'!$G$11</definedName>
    <definedName name="Zaklad22">'Krycí list'!$F$32</definedName>
    <definedName name="Zaklad5">'Krycí list'!$F$30</definedName>
    <definedName name="Zhotovitel">'Krycí list'!$C$11:$E$11</definedName>
  </definedNames>
  <calcPr calcId="145621" fullCalcOnLoad="1"/>
</workbook>
</file>

<file path=xl/calcChain.xml><?xml version="1.0" encoding="utf-8"?>
<calcChain xmlns="http://schemas.openxmlformats.org/spreadsheetml/2006/main">
  <c r="D21" i="1" l="1"/>
  <c r="D20" i="1"/>
  <c r="D19" i="1"/>
  <c r="D18" i="1"/>
  <c r="D17" i="1"/>
  <c r="D16" i="1"/>
  <c r="D15" i="1"/>
  <c r="BE301" i="3"/>
  <c r="BD301" i="3"/>
  <c r="BC301" i="3"/>
  <c r="BB301" i="3"/>
  <c r="BA301" i="3"/>
  <c r="G301" i="3"/>
  <c r="BE299" i="3"/>
  <c r="BD299" i="3"/>
  <c r="BC299" i="3"/>
  <c r="BB299" i="3"/>
  <c r="G299" i="3"/>
  <c r="BA299" i="3" s="1"/>
  <c r="BE297" i="3"/>
  <c r="BD297" i="3"/>
  <c r="BC297" i="3"/>
  <c r="BB297" i="3"/>
  <c r="BA297" i="3"/>
  <c r="G297" i="3"/>
  <c r="BE295" i="3"/>
  <c r="BD295" i="3"/>
  <c r="BC295" i="3"/>
  <c r="BB295" i="3"/>
  <c r="G295" i="3"/>
  <c r="BA295" i="3" s="1"/>
  <c r="BE293" i="3"/>
  <c r="BD293" i="3"/>
  <c r="BC293" i="3"/>
  <c r="BB293" i="3"/>
  <c r="BA293" i="3"/>
  <c r="G293" i="3"/>
  <c r="BE291" i="3"/>
  <c r="BD291" i="3"/>
  <c r="BC291" i="3"/>
  <c r="BB291" i="3"/>
  <c r="G291" i="3"/>
  <c r="BA291" i="3" s="1"/>
  <c r="BE289" i="3"/>
  <c r="BE303" i="3" s="1"/>
  <c r="I16" i="2" s="1"/>
  <c r="BD289" i="3"/>
  <c r="BC289" i="3"/>
  <c r="BB289" i="3"/>
  <c r="BB303" i="3" s="1"/>
  <c r="F16" i="2" s="1"/>
  <c r="BA289" i="3"/>
  <c r="G289" i="3"/>
  <c r="BE287" i="3"/>
  <c r="BD287" i="3"/>
  <c r="BC287" i="3"/>
  <c r="BC303" i="3" s="1"/>
  <c r="G16" i="2" s="1"/>
  <c r="BB287" i="3"/>
  <c r="G287" i="3"/>
  <c r="BA287" i="3" s="1"/>
  <c r="B16" i="2"/>
  <c r="A16" i="2"/>
  <c r="BD303" i="3"/>
  <c r="H16" i="2" s="1"/>
  <c r="G303" i="3"/>
  <c r="C303" i="3"/>
  <c r="BE283" i="3"/>
  <c r="BD283" i="3"/>
  <c r="BC283" i="3"/>
  <c r="BB283" i="3"/>
  <c r="BA283" i="3"/>
  <c r="G283" i="3"/>
  <c r="BE280" i="3"/>
  <c r="BE285" i="3" s="1"/>
  <c r="I15" i="2" s="1"/>
  <c r="BD280" i="3"/>
  <c r="BD285" i="3" s="1"/>
  <c r="H15" i="2" s="1"/>
  <c r="BC280" i="3"/>
  <c r="BA280" i="3"/>
  <c r="BA285" i="3" s="1"/>
  <c r="E15" i="2" s="1"/>
  <c r="G280" i="3"/>
  <c r="G285" i="3" s="1"/>
  <c r="BE277" i="3"/>
  <c r="BD277" i="3"/>
  <c r="BC277" i="3"/>
  <c r="BB277" i="3"/>
  <c r="BA277" i="3"/>
  <c r="G277" i="3"/>
  <c r="B15" i="2"/>
  <c r="A15" i="2"/>
  <c r="BC285" i="3"/>
  <c r="G15" i="2" s="1"/>
  <c r="C285" i="3"/>
  <c r="BE273" i="3"/>
  <c r="BD273" i="3"/>
  <c r="BC273" i="3"/>
  <c r="BB273" i="3"/>
  <c r="BA273" i="3"/>
  <c r="G273" i="3"/>
  <c r="BE270" i="3"/>
  <c r="BD270" i="3"/>
  <c r="BC270" i="3"/>
  <c r="BA270" i="3"/>
  <c r="G270" i="3"/>
  <c r="BB270" i="3" s="1"/>
  <c r="BE267" i="3"/>
  <c r="BD267" i="3"/>
  <c r="BC267" i="3"/>
  <c r="BB267" i="3"/>
  <c r="BA267" i="3"/>
  <c r="G267" i="3"/>
  <c r="BE264" i="3"/>
  <c r="BD264" i="3"/>
  <c r="BC264" i="3"/>
  <c r="BA264" i="3"/>
  <c r="G264" i="3"/>
  <c r="BB264" i="3" s="1"/>
  <c r="BE261" i="3"/>
  <c r="BD261" i="3"/>
  <c r="BC261" i="3"/>
  <c r="BB261" i="3"/>
  <c r="BA261" i="3"/>
  <c r="G261" i="3"/>
  <c r="BE258" i="3"/>
  <c r="BD258" i="3"/>
  <c r="BC258" i="3"/>
  <c r="BA258" i="3"/>
  <c r="G258" i="3"/>
  <c r="BB258" i="3" s="1"/>
  <c r="BE255" i="3"/>
  <c r="BD255" i="3"/>
  <c r="BC255" i="3"/>
  <c r="BB255" i="3"/>
  <c r="BA255" i="3"/>
  <c r="G255" i="3"/>
  <c r="BE252" i="3"/>
  <c r="BD252" i="3"/>
  <c r="BC252" i="3"/>
  <c r="BA252" i="3"/>
  <c r="G252" i="3"/>
  <c r="BB252" i="3" s="1"/>
  <c r="BE249" i="3"/>
  <c r="BD249" i="3"/>
  <c r="BC249" i="3"/>
  <c r="BB249" i="3"/>
  <c r="BA249" i="3"/>
  <c r="G249" i="3"/>
  <c r="BE246" i="3"/>
  <c r="BD246" i="3"/>
  <c r="BC246" i="3"/>
  <c r="BA246" i="3"/>
  <c r="G246" i="3"/>
  <c r="BB246" i="3" s="1"/>
  <c r="BE243" i="3"/>
  <c r="BD243" i="3"/>
  <c r="BC243" i="3"/>
  <c r="BB243" i="3"/>
  <c r="BA243" i="3"/>
  <c r="G243" i="3"/>
  <c r="BE240" i="3"/>
  <c r="BD240" i="3"/>
  <c r="BC240" i="3"/>
  <c r="BA240" i="3"/>
  <c r="G240" i="3"/>
  <c r="BB240" i="3" s="1"/>
  <c r="BE237" i="3"/>
  <c r="BD237" i="3"/>
  <c r="BC237" i="3"/>
  <c r="BB237" i="3"/>
  <c r="BA237" i="3"/>
  <c r="G237" i="3"/>
  <c r="BE234" i="3"/>
  <c r="BD234" i="3"/>
  <c r="BC234" i="3"/>
  <c r="BA234" i="3"/>
  <c r="G234" i="3"/>
  <c r="BB234" i="3" s="1"/>
  <c r="BE231" i="3"/>
  <c r="BD231" i="3"/>
  <c r="BC231" i="3"/>
  <c r="BB231" i="3"/>
  <c r="BA231" i="3"/>
  <c r="G231" i="3"/>
  <c r="BE228" i="3"/>
  <c r="BD228" i="3"/>
  <c r="BC228" i="3"/>
  <c r="BA228" i="3"/>
  <c r="G228" i="3"/>
  <c r="BB228" i="3" s="1"/>
  <c r="BE225" i="3"/>
  <c r="BD225" i="3"/>
  <c r="BC225" i="3"/>
  <c r="BB225" i="3"/>
  <c r="BA225" i="3"/>
  <c r="G225" i="3"/>
  <c r="BE222" i="3"/>
  <c r="BD222" i="3"/>
  <c r="BC222" i="3"/>
  <c r="BA222" i="3"/>
  <c r="G222" i="3"/>
  <c r="BB222" i="3" s="1"/>
  <c r="BE219" i="3"/>
  <c r="BD219" i="3"/>
  <c r="BC219" i="3"/>
  <c r="BB219" i="3"/>
  <c r="BA219" i="3"/>
  <c r="G219" i="3"/>
  <c r="BE216" i="3"/>
  <c r="BD216" i="3"/>
  <c r="BC216" i="3"/>
  <c r="BA216" i="3"/>
  <c r="G216" i="3"/>
  <c r="BB216" i="3" s="1"/>
  <c r="BE213" i="3"/>
  <c r="BD213" i="3"/>
  <c r="BC213" i="3"/>
  <c r="BB213" i="3"/>
  <c r="BA213" i="3"/>
  <c r="G213" i="3"/>
  <c r="BE202" i="3"/>
  <c r="BD202" i="3"/>
  <c r="BC202" i="3"/>
  <c r="BA202" i="3"/>
  <c r="G202" i="3"/>
  <c r="BB202" i="3" s="1"/>
  <c r="BE199" i="3"/>
  <c r="BD199" i="3"/>
  <c r="BC199" i="3"/>
  <c r="BB199" i="3"/>
  <c r="BA199" i="3"/>
  <c r="G199" i="3"/>
  <c r="BE197" i="3"/>
  <c r="BD197" i="3"/>
  <c r="BC197" i="3"/>
  <c r="BA197" i="3"/>
  <c r="G197" i="3"/>
  <c r="BB197" i="3" s="1"/>
  <c r="BE195" i="3"/>
  <c r="BD195" i="3"/>
  <c r="BC195" i="3"/>
  <c r="BB195" i="3"/>
  <c r="BA195" i="3"/>
  <c r="G195" i="3"/>
  <c r="BE193" i="3"/>
  <c r="BD193" i="3"/>
  <c r="BC193" i="3"/>
  <c r="BA193" i="3"/>
  <c r="G193" i="3"/>
  <c r="BB193" i="3" s="1"/>
  <c r="BE190" i="3"/>
  <c r="BD190" i="3"/>
  <c r="BC190" i="3"/>
  <c r="BB190" i="3"/>
  <c r="BA190" i="3"/>
  <c r="G190" i="3"/>
  <c r="BE187" i="3"/>
  <c r="BD187" i="3"/>
  <c r="BC187" i="3"/>
  <c r="BA187" i="3"/>
  <c r="G187" i="3"/>
  <c r="BB187" i="3" s="1"/>
  <c r="BE184" i="3"/>
  <c r="BD184" i="3"/>
  <c r="BC184" i="3"/>
  <c r="BB184" i="3"/>
  <c r="BA184" i="3"/>
  <c r="G184" i="3"/>
  <c r="BE181" i="3"/>
  <c r="BD181" i="3"/>
  <c r="BC181" i="3"/>
  <c r="BA181" i="3"/>
  <c r="G181" i="3"/>
  <c r="BB181" i="3" s="1"/>
  <c r="BE178" i="3"/>
  <c r="BD178" i="3"/>
  <c r="BC178" i="3"/>
  <c r="BB178" i="3"/>
  <c r="BA178" i="3"/>
  <c r="G178" i="3"/>
  <c r="BE175" i="3"/>
  <c r="BD175" i="3"/>
  <c r="BC175" i="3"/>
  <c r="BA175" i="3"/>
  <c r="G175" i="3"/>
  <c r="BB175" i="3" s="1"/>
  <c r="BE172" i="3"/>
  <c r="BD172" i="3"/>
  <c r="BC172" i="3"/>
  <c r="BB172" i="3"/>
  <c r="BA172" i="3"/>
  <c r="G172" i="3"/>
  <c r="BE169" i="3"/>
  <c r="BD169" i="3"/>
  <c r="BC169" i="3"/>
  <c r="BA169" i="3"/>
  <c r="G169" i="3"/>
  <c r="BB169" i="3" s="1"/>
  <c r="BE166" i="3"/>
  <c r="BD166" i="3"/>
  <c r="BC166" i="3"/>
  <c r="BB166" i="3"/>
  <c r="BA166" i="3"/>
  <c r="G166" i="3"/>
  <c r="BE163" i="3"/>
  <c r="BD163" i="3"/>
  <c r="BC163" i="3"/>
  <c r="BA163" i="3"/>
  <c r="G163" i="3"/>
  <c r="BB163" i="3" s="1"/>
  <c r="BE160" i="3"/>
  <c r="BD160" i="3"/>
  <c r="BC160" i="3"/>
  <c r="BB160" i="3"/>
  <c r="BA160" i="3"/>
  <c r="G160" i="3"/>
  <c r="BE157" i="3"/>
  <c r="BD157" i="3"/>
  <c r="BC157" i="3"/>
  <c r="BA157" i="3"/>
  <c r="G157" i="3"/>
  <c r="BB157" i="3" s="1"/>
  <c r="BE154" i="3"/>
  <c r="BD154" i="3"/>
  <c r="BC154" i="3"/>
  <c r="BB154" i="3"/>
  <c r="BA154" i="3"/>
  <c r="G154" i="3"/>
  <c r="BE151" i="3"/>
  <c r="BD151" i="3"/>
  <c r="BC151" i="3"/>
  <c r="BA151" i="3"/>
  <c r="G151" i="3"/>
  <c r="BB151" i="3" s="1"/>
  <c r="BE148" i="3"/>
  <c r="BD148" i="3"/>
  <c r="BC148" i="3"/>
  <c r="BB148" i="3"/>
  <c r="BA148" i="3"/>
  <c r="G148" i="3"/>
  <c r="BE145" i="3"/>
  <c r="BD145" i="3"/>
  <c r="BC145" i="3"/>
  <c r="BA145" i="3"/>
  <c r="G145" i="3"/>
  <c r="BB145" i="3" s="1"/>
  <c r="BE142" i="3"/>
  <c r="BD142" i="3"/>
  <c r="BC142" i="3"/>
  <c r="BB142" i="3"/>
  <c r="BA142" i="3"/>
  <c r="G142" i="3"/>
  <c r="BE140" i="3"/>
  <c r="BD140" i="3"/>
  <c r="BC140" i="3"/>
  <c r="BA140" i="3"/>
  <c r="G140" i="3"/>
  <c r="BB140" i="3" s="1"/>
  <c r="BE137" i="3"/>
  <c r="BD137" i="3"/>
  <c r="BC137" i="3"/>
  <c r="BB137" i="3"/>
  <c r="BA137" i="3"/>
  <c r="G137" i="3"/>
  <c r="BE134" i="3"/>
  <c r="BD134" i="3"/>
  <c r="BD275" i="3" s="1"/>
  <c r="H14" i="2" s="1"/>
  <c r="BC134" i="3"/>
  <c r="BA134" i="3"/>
  <c r="G134" i="3"/>
  <c r="G275" i="3" s="1"/>
  <c r="B14" i="2"/>
  <c r="A14" i="2"/>
  <c r="BE275" i="3"/>
  <c r="I14" i="2" s="1"/>
  <c r="BC275" i="3"/>
  <c r="G14" i="2" s="1"/>
  <c r="BA275" i="3"/>
  <c r="E14" i="2" s="1"/>
  <c r="C275" i="3"/>
  <c r="BE130" i="3"/>
  <c r="BD130" i="3"/>
  <c r="BC130" i="3"/>
  <c r="BA130" i="3"/>
  <c r="G130" i="3"/>
  <c r="BB130" i="3" s="1"/>
  <c r="BE127" i="3"/>
  <c r="BD127" i="3"/>
  <c r="BC127" i="3"/>
  <c r="BB127" i="3"/>
  <c r="BA127" i="3"/>
  <c r="G127" i="3"/>
  <c r="BE124" i="3"/>
  <c r="BD124" i="3"/>
  <c r="BC124" i="3"/>
  <c r="BA124" i="3"/>
  <c r="G124" i="3"/>
  <c r="BB124" i="3" s="1"/>
  <c r="BE121" i="3"/>
  <c r="BD121" i="3"/>
  <c r="BC121" i="3"/>
  <c r="BB121" i="3"/>
  <c r="BA121" i="3"/>
  <c r="G121" i="3"/>
  <c r="BE118" i="3"/>
  <c r="BD118" i="3"/>
  <c r="BC118" i="3"/>
  <c r="BA118" i="3"/>
  <c r="G118" i="3"/>
  <c r="BB118" i="3" s="1"/>
  <c r="BE115" i="3"/>
  <c r="BD115" i="3"/>
  <c r="BC115" i="3"/>
  <c r="BB115" i="3"/>
  <c r="BA115" i="3"/>
  <c r="G115" i="3"/>
  <c r="BE112" i="3"/>
  <c r="BD112" i="3"/>
  <c r="BC112" i="3"/>
  <c r="BA112" i="3"/>
  <c r="G112" i="3"/>
  <c r="BB112" i="3" s="1"/>
  <c r="BE109" i="3"/>
  <c r="BD109" i="3"/>
  <c r="BC109" i="3"/>
  <c r="BB109" i="3"/>
  <c r="BA109" i="3"/>
  <c r="G109" i="3"/>
  <c r="BE106" i="3"/>
  <c r="BD106" i="3"/>
  <c r="BD132" i="3" s="1"/>
  <c r="H13" i="2" s="1"/>
  <c r="BC106" i="3"/>
  <c r="BA106" i="3"/>
  <c r="G106" i="3"/>
  <c r="G132" i="3" s="1"/>
  <c r="B13" i="2"/>
  <c r="A13" i="2"/>
  <c r="BE132" i="3"/>
  <c r="I13" i="2" s="1"/>
  <c r="BC132" i="3"/>
  <c r="G13" i="2" s="1"/>
  <c r="BA132" i="3"/>
  <c r="E13" i="2" s="1"/>
  <c r="C132" i="3"/>
  <c r="BE102" i="3"/>
  <c r="BD102" i="3"/>
  <c r="BC102" i="3"/>
  <c r="BA102" i="3"/>
  <c r="G102" i="3"/>
  <c r="BB102" i="3" s="1"/>
  <c r="BE99" i="3"/>
  <c r="BD99" i="3"/>
  <c r="BC99" i="3"/>
  <c r="BA99" i="3"/>
  <c r="G99" i="3"/>
  <c r="BB99" i="3" s="1"/>
  <c r="BE96" i="3"/>
  <c r="BD96" i="3"/>
  <c r="BC96" i="3"/>
  <c r="BA96" i="3"/>
  <c r="G96" i="3"/>
  <c r="BB96" i="3" s="1"/>
  <c r="BE94" i="3"/>
  <c r="BD94" i="3"/>
  <c r="BC94" i="3"/>
  <c r="BA94" i="3"/>
  <c r="G94" i="3"/>
  <c r="BB94" i="3" s="1"/>
  <c r="BE91" i="3"/>
  <c r="BD91" i="3"/>
  <c r="BC91" i="3"/>
  <c r="BA91" i="3"/>
  <c r="G91" i="3"/>
  <c r="BB91" i="3" s="1"/>
  <c r="BE88" i="3"/>
  <c r="BD88" i="3"/>
  <c r="BC88" i="3"/>
  <c r="BA88" i="3"/>
  <c r="G88" i="3"/>
  <c r="BB88" i="3" s="1"/>
  <c r="BE85" i="3"/>
  <c r="BD85" i="3"/>
  <c r="BC85" i="3"/>
  <c r="BA85" i="3"/>
  <c r="G85" i="3"/>
  <c r="BB85" i="3" s="1"/>
  <c r="BE82" i="3"/>
  <c r="BD82" i="3"/>
  <c r="BC82" i="3"/>
  <c r="BA82" i="3"/>
  <c r="G82" i="3"/>
  <c r="BB82" i="3" s="1"/>
  <c r="BE79" i="3"/>
  <c r="BD79" i="3"/>
  <c r="BC79" i="3"/>
  <c r="BB79" i="3"/>
  <c r="BA79" i="3"/>
  <c r="G79" i="3"/>
  <c r="BE76" i="3"/>
  <c r="BD76" i="3"/>
  <c r="BC76" i="3"/>
  <c r="BA76" i="3"/>
  <c r="G76" i="3"/>
  <c r="BB76" i="3" s="1"/>
  <c r="BE68" i="3"/>
  <c r="BD68" i="3"/>
  <c r="BC68" i="3"/>
  <c r="BB68" i="3"/>
  <c r="BA68" i="3"/>
  <c r="G68" i="3"/>
  <c r="BE65" i="3"/>
  <c r="BD65" i="3"/>
  <c r="BC65" i="3"/>
  <c r="BA65" i="3"/>
  <c r="G65" i="3"/>
  <c r="BB65" i="3" s="1"/>
  <c r="BE62" i="3"/>
  <c r="BD62" i="3"/>
  <c r="BC62" i="3"/>
  <c r="BB62" i="3"/>
  <c r="BA62" i="3"/>
  <c r="G62" i="3"/>
  <c r="BE59" i="3"/>
  <c r="BD59" i="3"/>
  <c r="BC59" i="3"/>
  <c r="BA59" i="3"/>
  <c r="G59" i="3"/>
  <c r="BB59" i="3" s="1"/>
  <c r="BE56" i="3"/>
  <c r="BD56" i="3"/>
  <c r="BC56" i="3"/>
  <c r="BB56" i="3"/>
  <c r="BA56" i="3"/>
  <c r="G56" i="3"/>
  <c r="BE53" i="3"/>
  <c r="BD53" i="3"/>
  <c r="BC53" i="3"/>
  <c r="BA53" i="3"/>
  <c r="G53" i="3"/>
  <c r="BB53" i="3" s="1"/>
  <c r="BE50" i="3"/>
  <c r="BD50" i="3"/>
  <c r="BC50" i="3"/>
  <c r="BB50" i="3"/>
  <c r="BA50" i="3"/>
  <c r="G50" i="3"/>
  <c r="BE47" i="3"/>
  <c r="BD47" i="3"/>
  <c r="BC47" i="3"/>
  <c r="BA47" i="3"/>
  <c r="G47" i="3"/>
  <c r="BB47" i="3" s="1"/>
  <c r="BE44" i="3"/>
  <c r="BD44" i="3"/>
  <c r="BD104" i="3" s="1"/>
  <c r="H12" i="2" s="1"/>
  <c r="BC44" i="3"/>
  <c r="BA44" i="3"/>
  <c r="G44" i="3"/>
  <c r="G104" i="3" s="1"/>
  <c r="B12" i="2"/>
  <c r="A12" i="2"/>
  <c r="BE104" i="3"/>
  <c r="I12" i="2" s="1"/>
  <c r="BC104" i="3"/>
  <c r="G12" i="2" s="1"/>
  <c r="BA104" i="3"/>
  <c r="E12" i="2" s="1"/>
  <c r="C104" i="3"/>
  <c r="BE40" i="3"/>
  <c r="BD40" i="3"/>
  <c r="BC40" i="3"/>
  <c r="BA40" i="3"/>
  <c r="G40" i="3"/>
  <c r="BB40" i="3" s="1"/>
  <c r="BE37" i="3"/>
  <c r="BD37" i="3"/>
  <c r="BC37" i="3"/>
  <c r="BB37" i="3"/>
  <c r="BA37" i="3"/>
  <c r="G37" i="3"/>
  <c r="BE35" i="3"/>
  <c r="BD35" i="3"/>
  <c r="BC35" i="3"/>
  <c r="BA35" i="3"/>
  <c r="G35" i="3"/>
  <c r="BB35" i="3" s="1"/>
  <c r="BE32" i="3"/>
  <c r="BD32" i="3"/>
  <c r="BD42" i="3" s="1"/>
  <c r="H11" i="2" s="1"/>
  <c r="BC32" i="3"/>
  <c r="BA32" i="3"/>
  <c r="G32" i="3"/>
  <c r="G42" i="3" s="1"/>
  <c r="B11" i="2"/>
  <c r="A11" i="2"/>
  <c r="BE42" i="3"/>
  <c r="I11" i="2" s="1"/>
  <c r="BC42" i="3"/>
  <c r="G11" i="2" s="1"/>
  <c r="BA42" i="3"/>
  <c r="E11" i="2" s="1"/>
  <c r="C42" i="3"/>
  <c r="BE29" i="3"/>
  <c r="BD29" i="3"/>
  <c r="BD30" i="3" s="1"/>
  <c r="H10" i="2" s="1"/>
  <c r="BC29" i="3"/>
  <c r="BB29" i="3"/>
  <c r="BB30" i="3" s="1"/>
  <c r="F10" i="2" s="1"/>
  <c r="G29" i="3"/>
  <c r="G30" i="3" s="1"/>
  <c r="B10" i="2"/>
  <c r="A10" i="2"/>
  <c r="BE30" i="3"/>
  <c r="I10" i="2" s="1"/>
  <c r="BC30" i="3"/>
  <c r="G10" i="2" s="1"/>
  <c r="C30" i="3"/>
  <c r="BE24" i="3"/>
  <c r="BD24" i="3"/>
  <c r="BC24" i="3"/>
  <c r="BB24" i="3"/>
  <c r="G24" i="3"/>
  <c r="BA24" i="3" s="1"/>
  <c r="BE21" i="3"/>
  <c r="BD21" i="3"/>
  <c r="BC21" i="3"/>
  <c r="BB21" i="3"/>
  <c r="G21" i="3"/>
  <c r="BA21" i="3" s="1"/>
  <c r="BE18" i="3"/>
  <c r="BD18" i="3"/>
  <c r="BD27" i="3" s="1"/>
  <c r="H9" i="2" s="1"/>
  <c r="BC18" i="3"/>
  <c r="BB18" i="3"/>
  <c r="BB27" i="3" s="1"/>
  <c r="F9" i="2" s="1"/>
  <c r="G18" i="3"/>
  <c r="G27" i="3" s="1"/>
  <c r="B9" i="2"/>
  <c r="A9" i="2"/>
  <c r="BE27" i="3"/>
  <c r="I9" i="2" s="1"/>
  <c r="BC27" i="3"/>
  <c r="G9" i="2" s="1"/>
  <c r="C27" i="3"/>
  <c r="BE13" i="3"/>
  <c r="BD13" i="3"/>
  <c r="BD16" i="3" s="1"/>
  <c r="H8" i="2" s="1"/>
  <c r="BC13" i="3"/>
  <c r="BB13" i="3"/>
  <c r="BB16" i="3" s="1"/>
  <c r="F8" i="2" s="1"/>
  <c r="G13" i="3"/>
  <c r="G16" i="3" s="1"/>
  <c r="B8" i="2"/>
  <c r="A8" i="2"/>
  <c r="BE16" i="3"/>
  <c r="I8" i="2" s="1"/>
  <c r="BC16" i="3"/>
  <c r="G8" i="2" s="1"/>
  <c r="C16" i="3"/>
  <c r="BE8" i="3"/>
  <c r="BD8" i="3"/>
  <c r="BD11" i="3" s="1"/>
  <c r="H7" i="2" s="1"/>
  <c r="BC8" i="3"/>
  <c r="BB8" i="3"/>
  <c r="BB11" i="3" s="1"/>
  <c r="F7" i="2" s="1"/>
  <c r="G8" i="3"/>
  <c r="G11" i="3" s="1"/>
  <c r="B7" i="2"/>
  <c r="A7" i="2"/>
  <c r="BE11" i="3"/>
  <c r="I7" i="2" s="1"/>
  <c r="I17" i="2" s="1"/>
  <c r="C21" i="1" s="1"/>
  <c r="BC11" i="3"/>
  <c r="G7" i="2" s="1"/>
  <c r="C11" i="3"/>
  <c r="E4" i="3"/>
  <c r="C4" i="3"/>
  <c r="F3" i="3"/>
  <c r="C3" i="3"/>
  <c r="C2" i="2"/>
  <c r="C1" i="2"/>
  <c r="F33" i="1"/>
  <c r="C33" i="1"/>
  <c r="C31" i="1"/>
  <c r="C9" i="1"/>
  <c r="G7" i="1"/>
  <c r="D2" i="1"/>
  <c r="C2" i="1"/>
  <c r="BA303" i="3" l="1"/>
  <c r="E16" i="2" s="1"/>
  <c r="H17" i="2"/>
  <c r="C17" i="1" s="1"/>
  <c r="G17" i="2"/>
  <c r="C18" i="1" s="1"/>
  <c r="BB44" i="3"/>
  <c r="BB104" i="3" s="1"/>
  <c r="F12" i="2" s="1"/>
  <c r="BB106" i="3"/>
  <c r="BB132" i="3" s="1"/>
  <c r="F13" i="2" s="1"/>
  <c r="BB134" i="3"/>
  <c r="BB275" i="3" s="1"/>
  <c r="F14" i="2" s="1"/>
  <c r="BB280" i="3"/>
  <c r="BB285" i="3" s="1"/>
  <c r="F15" i="2" s="1"/>
  <c r="BA8" i="3"/>
  <c r="BA11" i="3" s="1"/>
  <c r="E7" i="2" s="1"/>
  <c r="BA13" i="3"/>
  <c r="BA16" i="3" s="1"/>
  <c r="E8" i="2" s="1"/>
  <c r="BA18" i="3"/>
  <c r="BA27" i="3" s="1"/>
  <c r="E9" i="2" s="1"/>
  <c r="BA29" i="3"/>
  <c r="BA30" i="3" s="1"/>
  <c r="E10" i="2" s="1"/>
  <c r="BB32" i="3"/>
  <c r="BB42" i="3" s="1"/>
  <c r="F11" i="2" s="1"/>
  <c r="F17" i="2" s="1"/>
  <c r="C16" i="1" s="1"/>
  <c r="E17" i="2" l="1"/>
  <c r="G21" i="1" l="1"/>
  <c r="G20" i="1"/>
  <c r="G19" i="1"/>
  <c r="G18" i="1"/>
  <c r="G17" i="1"/>
  <c r="G16" i="1"/>
  <c r="C15" i="1"/>
  <c r="C19" i="1" s="1"/>
  <c r="C22" i="1" s="1"/>
  <c r="G23" i="1" l="1"/>
  <c r="G22" i="1" s="1"/>
  <c r="G15" i="1"/>
  <c r="C23" i="1" l="1"/>
  <c r="F30" i="1" s="1"/>
  <c r="F31" i="1" l="1"/>
  <c r="F34" i="1" s="1"/>
</calcChain>
</file>

<file path=xl/sharedStrings.xml><?xml version="1.0" encoding="utf-8"?>
<sst xmlns="http://schemas.openxmlformats.org/spreadsheetml/2006/main" count="729" uniqueCount="344">
  <si>
    <t>Rozpočet</t>
  </si>
  <si>
    <t xml:space="preserve">JKSO </t>
  </si>
  <si>
    <t>Objekt</t>
  </si>
  <si>
    <t>Název objektu</t>
  </si>
  <si>
    <t xml:space="preserve">SKP </t>
  </si>
  <si>
    <t xml:space="preserve">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</si>
  <si>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</si>
  <si>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</si>
  <si>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</si>
  <si>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</si>
  <si>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</si>
  <si>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</si>
  <si>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</si>
  <si>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</si>
  <si>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</si>
  <si>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</si>
  <si>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</si>
  <si>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</si>
  <si>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</si>
  <si>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</si>
  <si>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</si>
  <si>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</si>
  <si>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</si>
  <si>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</si>
  <si>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</si>
  <si>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</si>
  <si>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</si>
  <si>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</si>
  <si>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</si>
  <si>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</si>
  <si>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</si>
  <si>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</si>
  <si>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</si>
  <si>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</si>
  <si>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</si>
  <si>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</si>
  <si>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</si>
  <si>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</si>
  <si>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</si>
  <si>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</si>
  <si>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</si>
  <si>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</si>
  <si>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</si>
  <si>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</si>
  <si>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</si>
  <si>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</si>
  <si>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</si>
  <si>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</si>
  <si>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>Stavba :</t>
  </si>
  <si>
    <t>Rozpočet :</t>
  </si>
  <si>
    <t>Objekt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</si>
  <si>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</si>
  <si>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</si>
  <si>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</si>
  <si>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</si>
  <si>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</si>
  <si>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</si>
  <si>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</si>
  <si>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%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</si>
  <si>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</si>
  <si>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</si>
  <si>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</si>
  <si>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</si>
  <si>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</si>
  <si>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</si>
  <si>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</si>
  <si>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</si>
  <si>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</si>
  <si>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1</t>
  </si>
  <si>
    <t>ks</t>
  </si>
  <si>
    <t>Celkem za</t>
  </si>
  <si>
    <t>SLEPÝ ROZPOČET</t>
  </si>
  <si>
    <t>Slepý rozpočet</t>
  </si>
  <si>
    <t>20200307</t>
  </si>
  <si>
    <t>OOP Město Albrechtice</t>
  </si>
  <si>
    <t>Stavební úpravy 1.NP a 4.NP</t>
  </si>
  <si>
    <t>11</t>
  </si>
  <si>
    <t>Zdravoinstalace 4.NP</t>
  </si>
  <si>
    <t>61</t>
  </si>
  <si>
    <t>Upravy povrchů vnitřní</t>
  </si>
  <si>
    <t>612403399RT2</t>
  </si>
  <si>
    <t>Hrubá výplň rýh ve stěnách maltou s použitím suché maltové směsi</t>
  </si>
  <si>
    <t>m2</t>
  </si>
  <si>
    <t>.</t>
  </si>
  <si>
    <t>(36,3*0,15)+(18*0,15)</t>
  </si>
  <si>
    <t>63</t>
  </si>
  <si>
    <t>Podlahy a podlahové konstrukce</t>
  </si>
  <si>
    <t>631311121R00</t>
  </si>
  <si>
    <t xml:space="preserve">Doplnění mazanin betonem do 1 m2, do tl. 8 cm </t>
  </si>
  <si>
    <t>m3</t>
  </si>
  <si>
    <t>32*0,08*0,15</t>
  </si>
  <si>
    <t>97</t>
  </si>
  <si>
    <t>Prorážení otvorů</t>
  </si>
  <si>
    <t>974031154R00</t>
  </si>
  <si>
    <t xml:space="preserve">Vysekání rýh ve zdi cihelné 10 x 15 cm </t>
  </si>
  <si>
    <t>m</t>
  </si>
  <si>
    <t>4+3,5+2+5+7+8,5+6,3</t>
  </si>
  <si>
    <t>974031164R00</t>
  </si>
  <si>
    <t xml:space="preserve">Vysekání rýh ve zdi cihelné 15 x 15 cm </t>
  </si>
  <si>
    <t>2+3+3+10</t>
  </si>
  <si>
    <t>974042554R00</t>
  </si>
  <si>
    <t xml:space="preserve">Vysekání rýh betonová, monolitická dlažba 10x15 cm </t>
  </si>
  <si>
    <t>8+3+6+4,5+6,3+4,2</t>
  </si>
  <si>
    <t>99</t>
  </si>
  <si>
    <t>Staveništní přesun hmot</t>
  </si>
  <si>
    <t>999281111R00</t>
  </si>
  <si>
    <t xml:space="preserve">Přesun hmot pro opravy a údržbu do výšky 25 m </t>
  </si>
  <si>
    <t>t</t>
  </si>
  <si>
    <t>713</t>
  </si>
  <si>
    <t>Izolace tepelné</t>
  </si>
  <si>
    <t>722181212RT7</t>
  </si>
  <si>
    <t>Izolace návl.polyethylenová tl. stěny 9 mm vnitřní průměr 22 mm</t>
  </si>
  <si>
    <t>Termoizolační trubice z pěnového polyetylenu s uzavřenou buněčnou strukturou.</t>
  </si>
  <si>
    <t>141,9*1,03</t>
  </si>
  <si>
    <t>28377670.RZZ</t>
  </si>
  <si>
    <t>Páska samolepicí š. 38 mm, dl. 20m</t>
  </si>
  <si>
    <t>150</t>
  </si>
  <si>
    <t>28377691.RZ3</t>
  </si>
  <si>
    <t>Lepidlo na polyet.návl.izolaci 500 ml</t>
  </si>
  <si>
    <t>Pro lepení příčných i podélných spojů trubic</t>
  </si>
  <si>
    <t>2</t>
  </si>
  <si>
    <t>998713203R00</t>
  </si>
  <si>
    <t xml:space="preserve">Přesun hmot pro izolace tepelné, výšky do 24 m </t>
  </si>
  <si>
    <t>721</t>
  </si>
  <si>
    <t>Vnitřní kanalizace</t>
  </si>
  <si>
    <t>721170902R00</t>
  </si>
  <si>
    <t xml:space="preserve">Oprava potrubí PVC odpadní, vsazení odbočky D 40 </t>
  </si>
  <si>
    <t>kus</t>
  </si>
  <si>
    <t>721170905R00</t>
  </si>
  <si>
    <t xml:space="preserve">Oprava potrubí PVC odpadní, vsazení odbočky D 50 </t>
  </si>
  <si>
    <t>721170909R00</t>
  </si>
  <si>
    <t xml:space="preserve">Oprava potrubí PVC odpadní, vsazení odbočky D 110 </t>
  </si>
  <si>
    <t>1+1</t>
  </si>
  <si>
    <t>721171219R00</t>
  </si>
  <si>
    <t xml:space="preserve">Trubka pro připojení WC, D 110 mm </t>
  </si>
  <si>
    <t>721176102R00</t>
  </si>
  <si>
    <t xml:space="preserve">Potrubí HT připojovací DN 40 x 1,8 mm </t>
  </si>
  <si>
    <t>5,5+1,5+2,9+2+3,8+3,8+3,1</t>
  </si>
  <si>
    <t>721176103R00</t>
  </si>
  <si>
    <t xml:space="preserve">Potrubí HT připojovací DN 50 x 1,8 mm </t>
  </si>
  <si>
    <t>1,5+2+4+1+2,5+0,8</t>
  </si>
  <si>
    <t>721176104R00</t>
  </si>
  <si>
    <t xml:space="preserve">Potrubí HT připojovací D 75 x 1,9 mm </t>
  </si>
  <si>
    <t>721176105R00</t>
  </si>
  <si>
    <t xml:space="preserve">Potrubí HT připojovací D 110 x 2,7 mm </t>
  </si>
  <si>
    <t>1,6+1,8+3+2,8</t>
  </si>
  <si>
    <t>721176108RZ3</t>
  </si>
  <si>
    <t xml:space="preserve">Potrubí pro odvod kondenzátu D 20 mm </t>
  </si>
  <si>
    <t>Potrubí kondenzátu o průměru 20 nebo 25 mm je z tvrzeného PVC o standartní délce 2m:</t>
  </si>
  <si>
    <t>• UV odolné - barevně stálé,</t>
  </si>
  <si>
    <t>• Související zboží - tvarovky : kolena 45°, kolena 90°, spojky a T kusy jsou opatřeny těsnícím O kroužkem.</t>
  </si>
  <si>
    <t>• Montáž je jednoduchá, rychlá a čistá. Není potřeba lepidla, ani svářečky.</t>
  </si>
  <si>
    <t>• Spoje se dají jednoduše rozebrat a zase složit.</t>
  </si>
  <si>
    <t>• Pro připevnění na stěnu se dodávají příchytky.</t>
  </si>
  <si>
    <t>4,5+4,5+3,2</t>
  </si>
  <si>
    <t>721176115R00</t>
  </si>
  <si>
    <t xml:space="preserve">Potrubí HT odpadní svislé D 110 x 2,7 mm </t>
  </si>
  <si>
    <t>Odvzdušnění kanalizace nad střechu.</t>
  </si>
  <si>
    <t>5+5+5</t>
  </si>
  <si>
    <t>721194101RZ3</t>
  </si>
  <si>
    <t xml:space="preserve">Vyvedení odpadních výpustek PVC 20 </t>
  </si>
  <si>
    <t>3</t>
  </si>
  <si>
    <t>721194104R00</t>
  </si>
  <si>
    <t xml:space="preserve">Vyvedení odpadních výpustek D 40 x 1,8 </t>
  </si>
  <si>
    <t>9</t>
  </si>
  <si>
    <t>721194105R00</t>
  </si>
  <si>
    <t xml:space="preserve">Vyvedení odpadních výpustek D 50 x 1,8 </t>
  </si>
  <si>
    <t>721194109R00</t>
  </si>
  <si>
    <t xml:space="preserve">Vyvedení odpadních výpustek D 110 x 2,3 </t>
  </si>
  <si>
    <t>721273200RT3</t>
  </si>
  <si>
    <t>Souprava ventilační střešní HL souprava větrací hlavice PP HL810  D 110 mm</t>
  </si>
  <si>
    <t>721300829RZ3</t>
  </si>
  <si>
    <t xml:space="preserve">Plstěná izolační omotávka odpadního potrubí </t>
  </si>
  <si>
    <t>22,6+11,8+1+9,2+15</t>
  </si>
  <si>
    <t>28654742.RZ3</t>
  </si>
  <si>
    <t>HL136N sifon kondenzační DN 40  PP</t>
  </si>
  <si>
    <t>55162556.RZ3</t>
  </si>
  <si>
    <t>Flexi odpad d 90/280-550 mm</t>
  </si>
  <si>
    <t>.Připojení myčky podkladních mís</t>
  </si>
  <si>
    <t>998721203R00</t>
  </si>
  <si>
    <t xml:space="preserve">Přesun hmot pro vnitřní kanalizaci, výšky do 24 m </t>
  </si>
  <si>
    <t>722</t>
  </si>
  <si>
    <t>Vnitřní vodovod</t>
  </si>
  <si>
    <t>722132115R00</t>
  </si>
  <si>
    <t xml:space="preserve">Potrubí ocel vně/vni pozink.Geberit Mapress 28x1,5 </t>
  </si>
  <si>
    <t>4</t>
  </si>
  <si>
    <t>722172331R00</t>
  </si>
  <si>
    <t xml:space="preserve">Potrubí z PPR, teplá, D 20x3,4 mm, vč. zed. výpom. </t>
  </si>
  <si>
    <t>Pro vodovod bude vždy použito potrubí PN 20 (teplá)</t>
  </si>
  <si>
    <t>44+3+12,5+3,2+11,5+14+16,4+8,8+1,5+16,5+8,5+2</t>
  </si>
  <si>
    <t>722190401R00</t>
  </si>
  <si>
    <t xml:space="preserve">Vyvedení a upevnění výpustek DN 15 </t>
  </si>
  <si>
    <t>26</t>
  </si>
  <si>
    <t>722190402R00</t>
  </si>
  <si>
    <t xml:space="preserve">Vyvedení a upevnění výpustek DN 20 </t>
  </si>
  <si>
    <t>722254112RZ3</t>
  </si>
  <si>
    <t xml:space="preserve">Montáž hydrantových skříní do niky </t>
  </si>
  <si>
    <t>soubor</t>
  </si>
  <si>
    <t>722280106R00</t>
  </si>
  <si>
    <t xml:space="preserve">Tlaková zkouška vodovodního potrubí DN 32 </t>
  </si>
  <si>
    <t>142</t>
  </si>
  <si>
    <t>722290231RZ3</t>
  </si>
  <si>
    <t xml:space="preserve">Proplach a dezinfekce vodovod.potrubí do DN 40 </t>
  </si>
  <si>
    <t>55110061.RZZ</t>
  </si>
  <si>
    <t>Hadice FLEXI sanitární (9x13) 40 cm</t>
  </si>
  <si>
    <t>998722203R00</t>
  </si>
  <si>
    <t xml:space="preserve">Přesun hmot pro vnitřní vodovod, výšky do 24 m </t>
  </si>
  <si>
    <t>725</t>
  </si>
  <si>
    <t>Zařizovací předměty</t>
  </si>
  <si>
    <t>725119305R00</t>
  </si>
  <si>
    <t xml:space="preserve">Montáž klozetových mís kombinovaných </t>
  </si>
  <si>
    <t>725119306R00</t>
  </si>
  <si>
    <t xml:space="preserve">Montáž klozetu závěsného </t>
  </si>
  <si>
    <t>725119401R00</t>
  </si>
  <si>
    <t xml:space="preserve">Montáž předstěnových systémů pro zazdění </t>
  </si>
  <si>
    <t>725219401R00</t>
  </si>
  <si>
    <t xml:space="preserve">Montáž umyvadel na šrouby do zdiva </t>
  </si>
  <si>
    <t>725249102R00</t>
  </si>
  <si>
    <t xml:space="preserve">Montáž sprchových mís a vaniček </t>
  </si>
  <si>
    <t>725249103R00</t>
  </si>
  <si>
    <t xml:space="preserve">Montáž sprchových koutů </t>
  </si>
  <si>
    <t>725299101R00</t>
  </si>
  <si>
    <t>Montáž koupelnových doplňků - mýdelníků, držáků, zásobníků papíru ap.</t>
  </si>
  <si>
    <t>Koupelnové doplňky - dodávka stavby</t>
  </si>
  <si>
    <t>725339102RZ3</t>
  </si>
  <si>
    <t xml:space="preserve">Montáž výlevky diturvitové zá </t>
  </si>
  <si>
    <t>725814101RZZ</t>
  </si>
  <si>
    <t xml:space="preserve">Ventil rohový s filtrem DN 15 x DN 10 </t>
  </si>
  <si>
    <t>20</t>
  </si>
  <si>
    <t>725814122RZZ</t>
  </si>
  <si>
    <t xml:space="preserve">Ventil pračkový se zpět.kl. DN15 x DN20 </t>
  </si>
  <si>
    <t>725829202R00</t>
  </si>
  <si>
    <t xml:space="preserve">Montáž baterie umyv.a dřezové nástěnné </t>
  </si>
  <si>
    <t>725829301R00</t>
  </si>
  <si>
    <t xml:space="preserve">Montáž baterie umyv.a dřezové stojánkové </t>
  </si>
  <si>
    <t>6</t>
  </si>
  <si>
    <t>725841411RZ3</t>
  </si>
  <si>
    <t xml:space="preserve">Mtž baterie sprcha stěna nastav v </t>
  </si>
  <si>
    <t>725860188RZZ</t>
  </si>
  <si>
    <t>Sifon pračkový D 40/50 mm podomítkový, suchá zápachová klapka</t>
  </si>
  <si>
    <t>725860213R00</t>
  </si>
  <si>
    <t xml:space="preserve">Sifon umyvadlový 132, D 32, 40 mm </t>
  </si>
  <si>
    <t>5</t>
  </si>
  <si>
    <t>725860215R00</t>
  </si>
  <si>
    <t xml:space="preserve">Sifon umyvadlový nábytkový,  137 D 32, 40 mm </t>
  </si>
  <si>
    <t>725860222R00</t>
  </si>
  <si>
    <t xml:space="preserve">Sifon sprchový PP 514SN, D 40/50 mm </t>
  </si>
  <si>
    <t>725860324RZ3</t>
  </si>
  <si>
    <t xml:space="preserve">Montáž žlabů odtokových sprchových </t>
  </si>
  <si>
    <t>725869215T00</t>
  </si>
  <si>
    <t xml:space="preserve">Montáž uzávěrek zápach.dřez.dvojitý D 50 </t>
  </si>
  <si>
    <t>Sifon v dodávce dřezu - stavba.</t>
  </si>
  <si>
    <t>725980113R00</t>
  </si>
  <si>
    <t xml:space="preserve">Dvířka vanová 300 x 300 mm </t>
  </si>
  <si>
    <t>28696706</t>
  </si>
  <si>
    <t>WC zvukoizolační souprava mezi klozet a stěnu</t>
  </si>
  <si>
    <t>28696752</t>
  </si>
  <si>
    <t>Tlačítko ovládací plastové bílá/chrom/bílá</t>
  </si>
  <si>
    <t>286967582</t>
  </si>
  <si>
    <t>Modul-WC, ovl. zepředu, ZTP, h=112cm</t>
  </si>
  <si>
    <t>44982606.A</t>
  </si>
  <si>
    <t>Hydrantový systém D25 prům. 25/30</t>
  </si>
  <si>
    <t>551070190</t>
  </si>
  <si>
    <t>MPO10 Oddálené pneumatické splachování ruční bílé</t>
  </si>
  <si>
    <t xml:space="preserve">Pro oddálené pneumatické ovládání splachovacích nádržek pod omítku a na omítku. </t>
  </si>
  <si>
    <t xml:space="preserve">Hranatý tvar, ovládací síla &lt; 25 N </t>
  </si>
  <si>
    <t>Rozsah dodávky:</t>
  </si>
  <si>
    <t xml:space="preserve">Trubková chránička,1.7m </t>
  </si>
  <si>
    <t>Vzduchová hadička,2m</t>
  </si>
  <si>
    <t>Krabice pod omítku</t>
  </si>
  <si>
    <t>Pneumatický zvedák</t>
  </si>
  <si>
    <t>Stavební ochrana</t>
  </si>
  <si>
    <t>Upevňovací materiál</t>
  </si>
  <si>
    <t>551450090.RZZ</t>
  </si>
  <si>
    <t>Baterie sprch směš nástěnná se sprch tyčí</t>
  </si>
  <si>
    <t>551450192.RZ3</t>
  </si>
  <si>
    <t>Baterie dřezová nástěnná s prodl.ústím</t>
  </si>
  <si>
    <t>55145026.RZ3</t>
  </si>
  <si>
    <t>Baterie umyv.stojánková klinická</t>
  </si>
  <si>
    <t>55145031.RZZ</t>
  </si>
  <si>
    <t>Baterie umyvadlová směš stojánková bez ot odp</t>
  </si>
  <si>
    <t>55145100.RZZ</t>
  </si>
  <si>
    <t>Růžice sprchová jednopolohová</t>
  </si>
  <si>
    <t>55145200.RZZ</t>
  </si>
  <si>
    <t>Hadice sprchová kov</t>
  </si>
  <si>
    <t>551616873.RZ3</t>
  </si>
  <si>
    <t>Žlab odtokový vč.2xsifonu L=1800/90 mm s nerezovým roštem základním</t>
  </si>
  <si>
    <t>551674068.RZZ</t>
  </si>
  <si>
    <t>Sedátko pro kombiklozety s poklopem</t>
  </si>
  <si>
    <t>55167408</t>
  </si>
  <si>
    <t>Sedátko klozetové pro těl. postižené s poklopem</t>
  </si>
  <si>
    <t>55220117.RZ3</t>
  </si>
  <si>
    <t>Vanička sprchová 90x90 EX</t>
  </si>
  <si>
    <t>55484453.RZ3</t>
  </si>
  <si>
    <t>Dveře sprchové jednodílné s bezp.sklem</t>
  </si>
  <si>
    <t>59533248.RZ3</t>
  </si>
  <si>
    <t>Sprchový a desinfekční panel BCA 1201-04</t>
  </si>
  <si>
    <t>S termostat.směšovačem pro sprchu a desinfekci</t>
  </si>
  <si>
    <t>64214482.RZZ</t>
  </si>
  <si>
    <t>Umyvadlo s otv.bat. 55x55 pro těl.postižené</t>
  </si>
  <si>
    <t>64214718.RZZ</t>
  </si>
  <si>
    <t>Umyvadlo 55x44 cm s otv. pro baterii</t>
  </si>
  <si>
    <t>64233512.RZZ</t>
  </si>
  <si>
    <t>Klozet kombi hlub. splach., vodor. odpad</t>
  </si>
  <si>
    <t>64238817</t>
  </si>
  <si>
    <t>Klozet závěsný Nova Top dl.70cm pro těl. postižené</t>
  </si>
  <si>
    <t>64238819</t>
  </si>
  <si>
    <t>Mísa klozet.závěsná bílá hlub.splach</t>
  </si>
  <si>
    <t>64271109.RZ3</t>
  </si>
  <si>
    <t>Výlevka závěsná keramická s mřížkou, bílá 590x341x210 s odtokerm d 40</t>
  </si>
  <si>
    <t>64286106</t>
  </si>
  <si>
    <t>Šrouby k umyvadlům s bílou krytkou</t>
  </si>
  <si>
    <t>pár</t>
  </si>
  <si>
    <t>64291407.RZZ</t>
  </si>
  <si>
    <t>Polosloup pro umyvadlo bílý</t>
  </si>
  <si>
    <t>998725203R00</t>
  </si>
  <si>
    <t xml:space="preserve">Přesun hmot pro zařizovací předměty, výšky do 24 m </t>
  </si>
  <si>
    <t>734</t>
  </si>
  <si>
    <t>Armatury</t>
  </si>
  <si>
    <t>28654330</t>
  </si>
  <si>
    <t>Ventil přímý plastový d 20 mm PPR</t>
  </si>
  <si>
    <t>3+3+3+2</t>
  </si>
  <si>
    <t>28654331</t>
  </si>
  <si>
    <t>Ventil přímý plastový d 25 mm PPR</t>
  </si>
  <si>
    <t>998734203R00</t>
  </si>
  <si>
    <t xml:space="preserve">Přesun hmot pro armatury, výšky do 24 m </t>
  </si>
  <si>
    <t>D96</t>
  </si>
  <si>
    <t>Přesuny suti a vybouraných hmot</t>
  </si>
  <si>
    <t>979017112R00</t>
  </si>
  <si>
    <t xml:space="preserve">Svislé přemístění vyb. hmot nošením na H do 3,5 m </t>
  </si>
  <si>
    <t>979017191R00</t>
  </si>
  <si>
    <t xml:space="preserve">Příplatek k přemístění suti za dalších H 3,5 m </t>
  </si>
  <si>
    <t>979081111R00</t>
  </si>
  <si>
    <t xml:space="preserve">Odvoz suti a vybour. hmot na skládku do 1 km </t>
  </si>
  <si>
    <t>979081121R00</t>
  </si>
  <si>
    <t xml:space="preserve">Příplatek k odvozu za každý další 1 km </t>
  </si>
  <si>
    <t>979082111R00</t>
  </si>
  <si>
    <t xml:space="preserve">Vnitrostaveništní doprava suti do 10 m </t>
  </si>
  <si>
    <t>979082121R00</t>
  </si>
  <si>
    <t xml:space="preserve">Příplatek k vnitrost. dopravě suti za dalších 5 m </t>
  </si>
  <si>
    <t>979087112R00</t>
  </si>
  <si>
    <t xml:space="preserve">Nakládání suti na dopravní prostředky </t>
  </si>
  <si>
    <t>979999999R00</t>
  </si>
  <si>
    <t xml:space="preserve">Poplatek za skládku 10 % příměsí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</si>
</sst>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"/>
    <numFmt numFmtId="165" formatCode="0.0"/>
    <numFmt numFmtId="166" formatCode="#,##0\ &quot;Kč&quot;"/>
  </numFmts>
  <fonts count="25" x14ac:knownFonts="1">
    <font>
      <sz val="10"/>
      <name val="Arial CE"/>
      <family val="2"/>
      <charset val="238"/>
    </font>
    <font>
      <sz val="10"/>
      <name val="Arial CE"/>
      <family val="2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 CE"/>
      <family val="2"/>
      <charset val="238"/>
    </font>
    <font>
      <sz val="8"/>
      <name val="Arial"/>
      <family val="2"/>
      <charset val="238"/>
    </font>
    <font>
      <sz val="8"/>
      <color indexed="17"/>
      <name val="Arial"/>
      <family val="2"/>
      <charset val="238"/>
    </font>
    <font>
      <sz val="10"/>
      <color indexed="17"/>
      <name val="Arial"/>
      <family val="2"/>
      <charset val="238"/>
    </font>
    <font>
      <sz val="8"/>
      <color indexed="9"/>
      <name val="Arial"/>
      <family val="2"/>
      <charset val="238"/>
    </font>
    <font>
      <sz val="8"/>
      <color indexed="12"/>
      <name val="Arial"/>
      <family val="2"/>
      <charset val="238"/>
    </font>
    <font>
      <sz val="10"/>
      <color indexed="12"/>
      <name val="Arial"/>
      <family val="2"/>
      <charset val="238"/>
    </font>
    <font>
      <b/>
      <i/>
      <sz val="10"/>
      <name val="Arial"/>
      <family val="2"/>
      <charset val="238"/>
    </font>
    <font>
      <i/>
      <sz val="8"/>
      <name val="Arial CE"/>
      <family val="2"/>
      <charset val="238"/>
    </font>
    <font>
      <i/>
      <sz val="9"/>
      <name val="Arial CE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40"/>
      </patternFill>
    </fill>
    <fill>
      <patternFill patternType="solid">
        <fgColor theme="0"/>
        <bgColor indexed="64"/>
      </patternFill>
    </fill>
  </fills>
  <borders count="6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30">
    <xf numFmtId="0" fontId="0" fillId="0" borderId="0" xfId="0"/>
    <xf numFmtId="0" fontId="2" fillId="0" borderId="1" xfId="0" applyFont="1" applyBorder="1" applyAlignment="1">
      <alignment horizontal="centerContinuous" vertical="top"/>
    </xf>
    <xf numFmtId="0" fontId="3" fillId="0" borderId="1" xfId="0" applyFont="1" applyBorder="1" applyAlignment="1">
      <alignment horizontal="centerContinuous"/>
    </xf>
    <xf numFmtId="0" fontId="4" fillId="2" borderId="2" xfId="0" applyFont="1" applyFill="1" applyBorder="1" applyAlignment="1">
      <alignment horizontal="left"/>
    </xf>
    <xf numFmtId="0" fontId="5" fillId="2" borderId="3" xfId="0" applyFont="1" applyFill="1" applyBorder="1" applyAlignment="1">
      <alignment horizontal="centerContinuous"/>
    </xf>
    <xf numFmtId="49" fontId="6" fillId="2" borderId="4" xfId="0" applyNumberFormat="1" applyFont="1" applyFill="1" applyBorder="1" applyAlignment="1">
      <alignment horizontal="left"/>
    </xf>
    <xf numFmtId="49" fontId="5" fillId="2" borderId="3" xfId="0" applyNumberFormat="1" applyFont="1" applyFill="1" applyBorder="1" applyAlignment="1">
      <alignment horizontal="centerContinuous"/>
    </xf>
    <xf numFmtId="0" fontId="5" fillId="0" borderId="5" xfId="0" applyFont="1" applyBorder="1"/>
    <xf numFmtId="49" fontId="5" fillId="0" borderId="6" xfId="0" applyNumberFormat="1" applyFont="1" applyBorder="1" applyAlignment="1">
      <alignment horizontal="left"/>
    </xf>
    <xf numFmtId="0" fontId="3" fillId="0" borderId="7" xfId="0" applyFont="1" applyBorder="1"/>
    <xf numFmtId="0" fontId="5" fillId="0" borderId="8" xfId="0" applyFont="1" applyBorder="1"/>
    <xf numFmtId="49" fontId="5" fillId="0" borderId="9" xfId="0" applyNumberFormat="1" applyFont="1" applyBorder="1"/>
    <xf numFmtId="49" fontId="5" fillId="0" borderId="8" xfId="0" applyNumberFormat="1" applyFont="1" applyBorder="1"/>
    <xf numFmtId="0" fontId="5" fillId="0" borderId="10" xfId="0" applyFont="1" applyBorder="1"/>
    <xf numFmtId="0" fontId="5" fillId="0" borderId="11" xfId="0" applyFont="1" applyBorder="1" applyAlignment="1">
      <alignment horizontal="left"/>
    </xf>
    <xf numFmtId="0" fontId="4" fillId="0" borderId="7" xfId="0" applyFont="1" applyBorder="1"/>
    <xf numFmtId="49" fontId="5" fillId="0" borderId="11" xfId="0" applyNumberFormat="1" applyFont="1" applyBorder="1" applyAlignment="1">
      <alignment horizontal="left"/>
    </xf>
    <xf numFmtId="49" fontId="4" fillId="2" borderId="7" xfId="0" applyNumberFormat="1" applyFont="1" applyFill="1" applyBorder="1"/>
    <xf numFmtId="49" fontId="3" fillId="2" borderId="8" xfId="0" applyNumberFormat="1" applyFont="1" applyFill="1" applyBorder="1"/>
    <xf numFmtId="49" fontId="4" fillId="2" borderId="9" xfId="0" applyNumberFormat="1" applyFont="1" applyFill="1" applyBorder="1"/>
    <xf numFmtId="49" fontId="3" fillId="2" borderId="9" xfId="0" applyNumberFormat="1" applyFont="1" applyFill="1" applyBorder="1"/>
    <xf numFmtId="0" fontId="5" fillId="0" borderId="10" xfId="0" applyFont="1" applyFill="1" applyBorder="1"/>
    <xf numFmtId="3" fontId="5" fillId="0" borderId="11" xfId="0" applyNumberFormat="1" applyFont="1" applyBorder="1" applyAlignment="1">
      <alignment horizontal="left"/>
    </xf>
    <xf numFmtId="0" fontId="0" fillId="0" borderId="0" xfId="0" applyFill="1"/>
    <xf numFmtId="49" fontId="4" fillId="2" borderId="12" xfId="0" applyNumberFormat="1" applyFont="1" applyFill="1" applyBorder="1"/>
    <xf numFmtId="49" fontId="3" fillId="2" borderId="13" xfId="0" applyNumberFormat="1" applyFont="1" applyFill="1" applyBorder="1"/>
    <xf numFmtId="49" fontId="4" fillId="2" borderId="0" xfId="0" applyNumberFormat="1" applyFont="1" applyFill="1" applyBorder="1"/>
    <xf numFmtId="49" fontId="3" fillId="2" borderId="0" xfId="0" applyNumberFormat="1" applyFont="1" applyFill="1" applyBorder="1"/>
    <xf numFmtId="49" fontId="5" fillId="0" borderId="10" xfId="0" applyNumberFormat="1" applyFont="1" applyBorder="1" applyAlignment="1">
      <alignment horizontal="left"/>
    </xf>
    <xf numFmtId="0" fontId="5" fillId="0" borderId="14" xfId="0" applyFont="1" applyBorder="1"/>
    <xf numFmtId="0" fontId="5" fillId="0" borderId="10" xfId="0" applyFont="1" applyBorder="1" applyAlignment="1">
      <alignment horizontal="left"/>
    </xf>
    <xf numFmtId="0" fontId="5" fillId="0" borderId="15" xfId="0" applyFont="1" applyBorder="1" applyAlignment="1">
      <alignment horizontal="left"/>
    </xf>
    <xf numFmtId="0" fontId="5" fillId="0" borderId="10" xfId="0" applyNumberFormat="1" applyFont="1" applyBorder="1"/>
    <xf numFmtId="0" fontId="5" fillId="0" borderId="16" xfId="0" applyNumberFormat="1" applyFont="1" applyBorder="1" applyAlignment="1">
      <alignment horizontal="left"/>
    </xf>
    <xf numFmtId="0" fontId="0" fillId="0" borderId="0" xfId="0" applyNumberFormat="1" applyBorder="1"/>
    <xf numFmtId="0" fontId="0" fillId="0" borderId="0" xfId="0" applyNumberFormat="1"/>
    <xf numFmtId="0" fontId="5" fillId="0" borderId="16" xfId="0" applyFont="1" applyBorder="1" applyAlignment="1">
      <alignment horizontal="left"/>
    </xf>
    <xf numFmtId="0" fontId="0" fillId="0" borderId="0" xfId="0" applyBorder="1"/>
    <xf numFmtId="0" fontId="5" fillId="0" borderId="10" xfId="0" applyFont="1" applyFill="1" applyBorder="1" applyAlignment="1"/>
    <xf numFmtId="0" fontId="5" fillId="0" borderId="16" xfId="0" applyFont="1" applyFill="1" applyBorder="1" applyAlignment="1"/>
    <xf numFmtId="0" fontId="1" fillId="0" borderId="0" xfId="0" applyFont="1" applyFill="1" applyBorder="1" applyAlignment="1"/>
    <xf numFmtId="0" fontId="5" fillId="0" borderId="10" xfId="0" applyFont="1" applyBorder="1" applyAlignment="1"/>
    <xf numFmtId="0" fontId="5" fillId="0" borderId="16" xfId="0" applyFont="1" applyBorder="1" applyAlignment="1"/>
    <xf numFmtId="3" fontId="0" fillId="0" borderId="0" xfId="0" applyNumberFormat="1"/>
    <xf numFmtId="0" fontId="5" fillId="0" borderId="7" xfId="0" applyFont="1" applyBorder="1"/>
    <xf numFmtId="0" fontId="5" fillId="0" borderId="10" xfId="0" applyFont="1" applyBorder="1" applyAlignment="1">
      <alignment horizontal="center"/>
    </xf>
    <xf numFmtId="0" fontId="5" fillId="0" borderId="5" xfId="0" applyFont="1" applyBorder="1" applyAlignment="1">
      <alignment horizontal="left"/>
    </xf>
    <xf numFmtId="0" fontId="5" fillId="0" borderId="17" xfId="0" applyFont="1" applyBorder="1" applyAlignment="1">
      <alignment horizontal="left"/>
    </xf>
    <xf numFmtId="0" fontId="2" fillId="0" borderId="18" xfId="0" applyFont="1" applyBorder="1" applyAlignment="1">
      <alignment horizontal="centerContinuous" vertical="center"/>
    </xf>
    <xf numFmtId="0" fontId="7" fillId="0" borderId="19" xfId="0" applyFont="1" applyBorder="1" applyAlignment="1">
      <alignment horizontal="centerContinuous" vertical="center"/>
    </xf>
    <xf numFmtId="0" fontId="3" fillId="0" borderId="19" xfId="0" applyFont="1" applyBorder="1" applyAlignment="1">
      <alignment horizontal="centerContinuous" vertical="center"/>
    </xf>
    <xf numFmtId="0" fontId="3" fillId="0" borderId="20" xfId="0" applyFont="1" applyBorder="1" applyAlignment="1">
      <alignment horizontal="centerContinuous" vertical="center"/>
    </xf>
    <xf numFmtId="0" fontId="4" fillId="2" borderId="21" xfId="0" applyFont="1" applyFill="1" applyBorder="1" applyAlignment="1">
      <alignment horizontal="left"/>
    </xf>
    <xf numFmtId="0" fontId="3" fillId="2" borderId="22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centerContinuous"/>
    </xf>
    <xf numFmtId="0" fontId="4" fillId="2" borderId="22" xfId="0" applyFont="1" applyFill="1" applyBorder="1" applyAlignment="1">
      <alignment horizontal="centerContinuous"/>
    </xf>
    <xf numFmtId="0" fontId="3" fillId="2" borderId="22" xfId="0" applyFont="1" applyFill="1" applyBorder="1" applyAlignment="1">
      <alignment horizontal="centerContinuous"/>
    </xf>
    <xf numFmtId="0" fontId="3" fillId="0" borderId="24" xfId="0" applyFont="1" applyBorder="1"/>
    <xf numFmtId="0" fontId="3" fillId="0" borderId="25" xfId="0" applyFont="1" applyBorder="1"/>
    <xf numFmtId="3" fontId="3" fillId="0" borderId="6" xfId="0" applyNumberFormat="1" applyFont="1" applyBorder="1"/>
    <xf numFmtId="0" fontId="3" fillId="0" borderId="2" xfId="0" applyFont="1" applyBorder="1"/>
    <xf numFmtId="3" fontId="3" fillId="0" borderId="4" xfId="0" applyNumberFormat="1" applyFont="1" applyBorder="1"/>
    <xf numFmtId="0" fontId="3" fillId="0" borderId="3" xfId="0" applyFont="1" applyBorder="1"/>
    <xf numFmtId="3" fontId="3" fillId="0" borderId="9" xfId="0" applyNumberFormat="1" applyFont="1" applyBorder="1"/>
    <xf numFmtId="0" fontId="3" fillId="0" borderId="8" xfId="0" applyFont="1" applyBorder="1"/>
    <xf numFmtId="0" fontId="3" fillId="0" borderId="26" xfId="0" applyFont="1" applyBorder="1"/>
    <xf numFmtId="0" fontId="3" fillId="0" borderId="25" xfId="0" applyFont="1" applyBorder="1" applyAlignment="1">
      <alignment shrinkToFit="1"/>
    </xf>
    <xf numFmtId="0" fontId="3" fillId="0" borderId="27" xfId="0" applyFont="1" applyBorder="1"/>
    <xf numFmtId="0" fontId="3" fillId="0" borderId="12" xfId="0" applyFont="1" applyBorder="1"/>
    <xf numFmtId="0" fontId="3" fillId="0" borderId="0" xfId="0" applyFont="1" applyBorder="1"/>
    <xf numFmtId="0" fontId="3" fillId="0" borderId="28" xfId="0" applyFont="1" applyBorder="1" applyAlignment="1">
      <alignment horizontal="center" shrinkToFit="1"/>
    </xf>
    <xf numFmtId="0" fontId="3" fillId="0" borderId="29" xfId="0" applyFont="1" applyBorder="1" applyAlignment="1">
      <alignment horizontal="center" shrinkToFit="1"/>
    </xf>
    <xf numFmtId="3" fontId="3" fillId="0" borderId="30" xfId="0" applyNumberFormat="1" applyFont="1" applyBorder="1"/>
    <xf numFmtId="0" fontId="3" fillId="0" borderId="28" xfId="0" applyFont="1" applyBorder="1"/>
    <xf numFmtId="3" fontId="3" fillId="0" borderId="31" xfId="0" applyNumberFormat="1" applyFont="1" applyBorder="1"/>
    <xf numFmtId="0" fontId="3" fillId="0" borderId="29" xfId="0" applyFont="1" applyBorder="1"/>
    <xf numFmtId="0" fontId="4" fillId="2" borderId="2" xfId="0" applyFont="1" applyFill="1" applyBorder="1"/>
    <xf numFmtId="0" fontId="4" fillId="2" borderId="4" xfId="0" applyFont="1" applyFill="1" applyBorder="1"/>
    <xf numFmtId="0" fontId="4" fillId="2" borderId="3" xfId="0" applyFont="1" applyFill="1" applyBorder="1"/>
    <xf numFmtId="0" fontId="4" fillId="2" borderId="32" xfId="0" applyFont="1" applyFill="1" applyBorder="1"/>
    <xf numFmtId="0" fontId="4" fillId="2" borderId="33" xfId="0" applyFont="1" applyFill="1" applyBorder="1"/>
    <xf numFmtId="0" fontId="3" fillId="0" borderId="13" xfId="0" applyFont="1" applyBorder="1"/>
    <xf numFmtId="0" fontId="3" fillId="0" borderId="0" xfId="0" applyFont="1"/>
    <xf numFmtId="0" fontId="3" fillId="0" borderId="34" xfId="0" applyFont="1" applyBorder="1"/>
    <xf numFmtId="0" fontId="3" fillId="0" borderId="35" xfId="0" applyFont="1" applyBorder="1"/>
    <xf numFmtId="0" fontId="3" fillId="0" borderId="0" xfId="0" applyFont="1" applyBorder="1" applyAlignment="1">
      <alignment horizontal="right"/>
    </xf>
    <xf numFmtId="164" fontId="3" fillId="0" borderId="0" xfId="0" applyNumberFormat="1" applyFont="1" applyBorder="1"/>
    <xf numFmtId="0" fontId="3" fillId="0" borderId="0" xfId="0" applyFont="1" applyFill="1" applyBorder="1"/>
    <xf numFmtId="0" fontId="3" fillId="0" borderId="36" xfId="0" applyFont="1" applyBorder="1"/>
    <xf numFmtId="0" fontId="3" fillId="0" borderId="37" xfId="0" applyFont="1" applyBorder="1"/>
    <xf numFmtId="0" fontId="3" fillId="0" borderId="38" xfId="0" applyFont="1" applyBorder="1"/>
    <xf numFmtId="0" fontId="3" fillId="0" borderId="39" xfId="0" applyFont="1" applyBorder="1"/>
    <xf numFmtId="165" fontId="3" fillId="0" borderId="40" xfId="0" applyNumberFormat="1" applyFont="1" applyBorder="1" applyAlignment="1">
      <alignment horizontal="right"/>
    </xf>
    <xf numFmtId="0" fontId="3" fillId="0" borderId="40" xfId="0" applyFont="1" applyBorder="1"/>
    <xf numFmtId="166" fontId="3" fillId="0" borderId="15" xfId="0" applyNumberFormat="1" applyFont="1" applyBorder="1" applyAlignment="1">
      <alignment horizontal="right" indent="2"/>
    </xf>
    <xf numFmtId="166" fontId="3" fillId="0" borderId="16" xfId="0" applyNumberFormat="1" applyFont="1" applyBorder="1" applyAlignment="1">
      <alignment horizontal="right" indent="2"/>
    </xf>
    <xf numFmtId="0" fontId="3" fillId="0" borderId="9" xfId="0" applyFont="1" applyBorder="1"/>
    <xf numFmtId="165" fontId="3" fillId="0" borderId="8" xfId="0" applyNumberFormat="1" applyFont="1" applyBorder="1" applyAlignment="1">
      <alignment horizontal="right"/>
    </xf>
    <xf numFmtId="0" fontId="7" fillId="2" borderId="28" xfId="0" applyFont="1" applyFill="1" applyBorder="1"/>
    <xf numFmtId="0" fontId="7" fillId="2" borderId="31" xfId="0" applyFont="1" applyFill="1" applyBorder="1"/>
    <xf numFmtId="0" fontId="7" fillId="2" borderId="29" xfId="0" applyFont="1" applyFill="1" applyBorder="1"/>
    <xf numFmtId="166" fontId="7" fillId="2" borderId="41" xfId="0" applyNumberFormat="1" applyFont="1" applyFill="1" applyBorder="1" applyAlignment="1">
      <alignment horizontal="right" indent="2"/>
    </xf>
    <xf numFmtId="166" fontId="7" fillId="2" borderId="42" xfId="0" applyNumberFormat="1" applyFont="1" applyFill="1" applyBorder="1" applyAlignment="1">
      <alignment horizontal="right" indent="2"/>
    </xf>
    <xf numFmtId="0" fontId="8" fillId="0" borderId="0" xfId="0" applyFont="1"/>
    <xf numFmtId="0" fontId="0" fillId="0" borderId="0" xfId="0" applyAlignment="1"/>
    <xf numFmtId="0" fontId="9" fillId="0" borderId="0" xfId="0" applyFont="1" applyAlignment="1">
      <alignment horizontal="left" vertical="top" wrapText="1"/>
    </xf>
    <xf numFmtId="0" fontId="0" fillId="0" borderId="0" xfId="0" applyAlignment="1">
      <alignment vertical="justify"/>
    </xf>
    <xf numFmtId="0" fontId="0" fillId="0" borderId="0" xfId="0" applyAlignment="1">
      <alignment horizontal="left" wrapText="1"/>
    </xf>
    <xf numFmtId="0" fontId="3" fillId="0" borderId="43" xfId="1" applyFont="1" applyBorder="1" applyAlignment="1">
      <alignment horizontal="center"/>
    </xf>
    <xf numFmtId="0" fontId="3" fillId="0" borderId="44" xfId="1" applyFont="1" applyBorder="1" applyAlignment="1">
      <alignment horizontal="center"/>
    </xf>
    <xf numFmtId="49" fontId="4" fillId="0" borderId="45" xfId="1" applyNumberFormat="1" applyFont="1" applyBorder="1"/>
    <xf numFmtId="49" fontId="3" fillId="0" borderId="45" xfId="1" applyNumberFormat="1" applyFont="1" applyBorder="1"/>
    <xf numFmtId="49" fontId="3" fillId="0" borderId="45" xfId="1" applyNumberFormat="1" applyFont="1" applyBorder="1" applyAlignment="1">
      <alignment horizontal="right"/>
    </xf>
    <xf numFmtId="0" fontId="3" fillId="0" borderId="46" xfId="1" applyFont="1" applyBorder="1"/>
    <xf numFmtId="49" fontId="3" fillId="0" borderId="45" xfId="0" applyNumberFormat="1" applyFont="1" applyBorder="1" applyAlignment="1">
      <alignment horizontal="left"/>
    </xf>
    <xf numFmtId="0" fontId="3" fillId="0" borderId="47" xfId="0" applyNumberFormat="1" applyFont="1" applyBorder="1"/>
    <xf numFmtId="0" fontId="3" fillId="0" borderId="48" xfId="1" applyFont="1" applyBorder="1" applyAlignment="1">
      <alignment horizontal="center"/>
    </xf>
    <xf numFmtId="0" fontId="3" fillId="0" borderId="49" xfId="1" applyFont="1" applyBorder="1" applyAlignment="1">
      <alignment horizontal="center"/>
    </xf>
    <xf numFmtId="49" fontId="4" fillId="0" borderId="50" xfId="1" applyNumberFormat="1" applyFont="1" applyBorder="1"/>
    <xf numFmtId="49" fontId="3" fillId="0" borderId="50" xfId="1" applyNumberFormat="1" applyFont="1" applyBorder="1"/>
    <xf numFmtId="49" fontId="3" fillId="0" borderId="50" xfId="1" applyNumberFormat="1" applyFont="1" applyBorder="1" applyAlignment="1">
      <alignment horizontal="right"/>
    </xf>
    <xf numFmtId="0" fontId="3" fillId="0" borderId="51" xfId="1" applyFont="1" applyBorder="1" applyAlignment="1">
      <alignment horizontal="left"/>
    </xf>
    <xf numFmtId="0" fontId="3" fillId="0" borderId="50" xfId="1" applyFont="1" applyBorder="1" applyAlignment="1">
      <alignment horizontal="left"/>
    </xf>
    <xf numFmtId="0" fontId="3" fillId="0" borderId="52" xfId="1" applyFont="1" applyBorder="1" applyAlignment="1">
      <alignment horizontal="lef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2" fillId="0" borderId="0" xfId="0" applyFont="1" applyBorder="1" applyAlignment="1">
      <alignment horizontal="centerContinuous"/>
    </xf>
    <xf numFmtId="49" fontId="4" fillId="2" borderId="21" xfId="0" applyNumberFormat="1" applyFont="1" applyFill="1" applyBorder="1" applyAlignment="1">
      <alignment horizontal="center"/>
    </xf>
    <xf numFmtId="0" fontId="4" fillId="2" borderId="22" xfId="0" applyFont="1" applyFill="1" applyBorder="1" applyAlignment="1">
      <alignment horizontal="center"/>
    </xf>
    <xf numFmtId="0" fontId="4" fillId="2" borderId="23" xfId="0" applyFont="1" applyFill="1" applyBorder="1" applyAlignment="1">
      <alignment horizontal="center"/>
    </xf>
    <xf numFmtId="0" fontId="4" fillId="2" borderId="53" xfId="0" applyFont="1" applyFill="1" applyBorder="1" applyAlignment="1">
      <alignment horizontal="center"/>
    </xf>
    <xf numFmtId="0" fontId="4" fillId="2" borderId="54" xfId="0" applyFont="1" applyFill="1" applyBorder="1" applyAlignment="1">
      <alignment horizontal="center"/>
    </xf>
    <xf numFmtId="0" fontId="4" fillId="2" borderId="55" xfId="0" applyFont="1" applyFill="1" applyBorder="1" applyAlignment="1">
      <alignment horizontal="center"/>
    </xf>
    <xf numFmtId="0" fontId="5" fillId="0" borderId="0" xfId="0" applyFont="1" applyBorder="1"/>
    <xf numFmtId="3" fontId="3" fillId="0" borderId="35" xfId="0" applyNumberFormat="1" applyFont="1" applyBorder="1"/>
    <xf numFmtId="0" fontId="4" fillId="2" borderId="21" xfId="0" applyFont="1" applyFill="1" applyBorder="1"/>
    <xf numFmtId="0" fontId="4" fillId="2" borderId="22" xfId="0" applyFont="1" applyFill="1" applyBorder="1"/>
    <xf numFmtId="3" fontId="4" fillId="2" borderId="23" xfId="0" applyNumberFormat="1" applyFont="1" applyFill="1" applyBorder="1"/>
    <xf numFmtId="3" fontId="4" fillId="2" borderId="53" xfId="0" applyNumberFormat="1" applyFont="1" applyFill="1" applyBorder="1"/>
    <xf numFmtId="3" fontId="4" fillId="2" borderId="54" xfId="0" applyNumberFormat="1" applyFont="1" applyFill="1" applyBorder="1"/>
    <xf numFmtId="3" fontId="4" fillId="2" borderId="55" xfId="0" applyNumberFormat="1" applyFont="1" applyFill="1" applyBorder="1"/>
    <xf numFmtId="0" fontId="10" fillId="0" borderId="0" xfId="0" applyFont="1"/>
    <xf numFmtId="3" fontId="11" fillId="0" borderId="0" xfId="0" applyNumberFormat="1" applyFont="1"/>
    <xf numFmtId="4" fontId="11" fillId="0" borderId="0" xfId="0" applyNumberFormat="1" applyFont="1"/>
    <xf numFmtId="4" fontId="0" fillId="0" borderId="0" xfId="0" applyNumberFormat="1"/>
    <xf numFmtId="0" fontId="12" fillId="0" borderId="0" xfId="1" applyFont="1" applyAlignment="1">
      <alignment horizontal="center"/>
    </xf>
    <xf numFmtId="0" fontId="1" fillId="0" borderId="0" xfId="1"/>
    <xf numFmtId="0" fontId="3" fillId="0" borderId="0" xfId="1" applyFont="1"/>
    <xf numFmtId="0" fontId="13" fillId="0" borderId="0" xfId="1" applyFont="1" applyAlignment="1">
      <alignment horizontal="centerContinuous"/>
    </xf>
    <xf numFmtId="0" fontId="14" fillId="0" borderId="0" xfId="1" applyFont="1" applyAlignment="1">
      <alignment horizontal="centerContinuous"/>
    </xf>
    <xf numFmtId="0" fontId="14" fillId="0" borderId="0" xfId="1" applyFont="1" applyAlignment="1">
      <alignment horizontal="right"/>
    </xf>
    <xf numFmtId="0" fontId="3" fillId="0" borderId="45" xfId="1" applyFont="1" applyBorder="1"/>
    <xf numFmtId="0" fontId="5" fillId="0" borderId="46" xfId="1" applyFont="1" applyBorder="1" applyAlignment="1">
      <alignment horizontal="right"/>
    </xf>
    <xf numFmtId="49" fontId="3" fillId="0" borderId="45" xfId="1" applyNumberFormat="1" applyFont="1" applyBorder="1" applyAlignment="1">
      <alignment horizontal="left"/>
    </xf>
    <xf numFmtId="0" fontId="3" fillId="0" borderId="47" xfId="1" applyFont="1" applyBorder="1"/>
    <xf numFmtId="49" fontId="3" fillId="0" borderId="48" xfId="1" applyNumberFormat="1" applyFont="1" applyBorder="1" applyAlignment="1">
      <alignment horizontal="center"/>
    </xf>
    <xf numFmtId="0" fontId="3" fillId="0" borderId="50" xfId="1" applyFont="1" applyBorder="1"/>
    <xf numFmtId="0" fontId="3" fillId="0" borderId="51" xfId="1" applyFont="1" applyBorder="1" applyAlignment="1">
      <alignment horizontal="center" shrinkToFit="1"/>
    </xf>
    <xf numFmtId="0" fontId="3" fillId="0" borderId="50" xfId="1" applyFont="1" applyBorder="1" applyAlignment="1">
      <alignment horizontal="center" shrinkToFit="1"/>
    </xf>
    <xf numFmtId="0" fontId="3" fillId="0" borderId="52" xfId="1" applyFont="1" applyBorder="1" applyAlignment="1">
      <alignment horizontal="center" shrinkToFit="1"/>
    </xf>
    <xf numFmtId="0" fontId="5" fillId="0" borderId="0" xfId="1" applyFont="1"/>
    <xf numFmtId="0" fontId="3" fillId="0" borderId="0" xfId="1" applyFont="1" applyAlignment="1">
      <alignment horizontal="right"/>
    </xf>
    <xf numFmtId="0" fontId="3" fillId="0" borderId="0" xfId="1" applyFont="1" applyAlignment="1"/>
    <xf numFmtId="49" fontId="5" fillId="2" borderId="10" xfId="1" applyNumberFormat="1" applyFont="1" applyFill="1" applyBorder="1"/>
    <xf numFmtId="0" fontId="5" fillId="2" borderId="8" xfId="1" applyFont="1" applyFill="1" applyBorder="1" applyAlignment="1">
      <alignment horizontal="center"/>
    </xf>
    <xf numFmtId="0" fontId="5" fillId="2" borderId="8" xfId="1" applyNumberFormat="1" applyFont="1" applyFill="1" applyBorder="1" applyAlignment="1">
      <alignment horizontal="center"/>
    </xf>
    <xf numFmtId="0" fontId="5" fillId="2" borderId="10" xfId="1" applyFont="1" applyFill="1" applyBorder="1" applyAlignment="1">
      <alignment horizontal="center"/>
    </xf>
    <xf numFmtId="0" fontId="4" fillId="0" borderId="56" xfId="1" applyFont="1" applyBorder="1" applyAlignment="1">
      <alignment horizontal="center"/>
    </xf>
    <xf numFmtId="49" fontId="4" fillId="0" borderId="56" xfId="1" applyNumberFormat="1" applyFont="1" applyBorder="1" applyAlignment="1">
      <alignment horizontal="left"/>
    </xf>
    <xf numFmtId="0" fontId="4" fillId="0" borderId="15" xfId="1" applyFont="1" applyBorder="1"/>
    <xf numFmtId="0" fontId="3" fillId="0" borderId="9" xfId="1" applyFont="1" applyBorder="1" applyAlignment="1">
      <alignment horizontal="center"/>
    </xf>
    <xf numFmtId="0" fontId="3" fillId="0" borderId="9" xfId="1" applyNumberFormat="1" applyFont="1" applyBorder="1" applyAlignment="1">
      <alignment horizontal="right"/>
    </xf>
    <xf numFmtId="0" fontId="3" fillId="0" borderId="8" xfId="1" applyNumberFormat="1" applyFont="1" applyBorder="1"/>
    <xf numFmtId="0" fontId="1" fillId="0" borderId="0" xfId="1" applyNumberFormat="1"/>
    <xf numFmtId="0" fontId="15" fillId="0" borderId="0" xfId="1" applyFont="1"/>
    <xf numFmtId="0" fontId="16" fillId="0" borderId="58" xfId="1" applyFont="1" applyBorder="1" applyAlignment="1">
      <alignment horizontal="center" vertical="top"/>
    </xf>
    <xf numFmtId="49" fontId="16" fillId="0" borderId="58" xfId="1" applyNumberFormat="1" applyFont="1" applyBorder="1" applyAlignment="1">
      <alignment horizontal="left" vertical="top"/>
    </xf>
    <xf numFmtId="0" fontId="16" fillId="0" borderId="58" xfId="1" applyFont="1" applyBorder="1" applyAlignment="1">
      <alignment vertical="top" wrapText="1"/>
    </xf>
    <xf numFmtId="49" fontId="16" fillId="0" borderId="58" xfId="1" applyNumberFormat="1" applyFont="1" applyBorder="1" applyAlignment="1">
      <alignment horizontal="center" shrinkToFit="1"/>
    </xf>
    <xf numFmtId="4" fontId="16" fillId="0" borderId="58" xfId="1" applyNumberFormat="1" applyFont="1" applyBorder="1" applyAlignment="1">
      <alignment horizontal="right"/>
    </xf>
    <xf numFmtId="4" fontId="16" fillId="0" borderId="58" xfId="1" applyNumberFormat="1" applyFont="1" applyBorder="1"/>
    <xf numFmtId="0" fontId="5" fillId="0" borderId="56" xfId="1" applyFont="1" applyBorder="1" applyAlignment="1">
      <alignment horizontal="center"/>
    </xf>
    <xf numFmtId="49" fontId="5" fillId="0" borderId="56" xfId="1" applyNumberFormat="1" applyFont="1" applyBorder="1" applyAlignment="1">
      <alignment horizontal="left"/>
    </xf>
    <xf numFmtId="0" fontId="17" fillId="3" borderId="34" xfId="1" applyNumberFormat="1" applyFont="1" applyFill="1" applyBorder="1" applyAlignment="1">
      <alignment horizontal="left" wrapText="1" indent="1"/>
    </xf>
    <xf numFmtId="0" fontId="18" fillId="0" borderId="0" xfId="0" applyNumberFormat="1" applyFont="1"/>
    <xf numFmtId="0" fontId="18" fillId="0" borderId="13" xfId="0" applyNumberFormat="1" applyFont="1" applyBorder="1"/>
    <xf numFmtId="0" fontId="19" fillId="0" borderId="0" xfId="1" applyFont="1" applyAlignment="1">
      <alignment wrapText="1"/>
    </xf>
    <xf numFmtId="49" fontId="5" fillId="0" borderId="56" xfId="1" applyNumberFormat="1" applyFont="1" applyBorder="1" applyAlignment="1">
      <alignment horizontal="right"/>
    </xf>
    <xf numFmtId="49" fontId="20" fillId="3" borderId="59" xfId="1" applyNumberFormat="1" applyFont="1" applyFill="1" applyBorder="1" applyAlignment="1">
      <alignment horizontal="left" wrapText="1"/>
    </xf>
    <xf numFmtId="49" fontId="21" fillId="0" borderId="60" xfId="0" applyNumberFormat="1" applyFont="1" applyBorder="1" applyAlignment="1">
      <alignment horizontal="left" wrapText="1"/>
    </xf>
    <xf numFmtId="4" fontId="20" fillId="3" borderId="61" xfId="1" applyNumberFormat="1" applyFont="1" applyFill="1" applyBorder="1" applyAlignment="1">
      <alignment horizontal="right" wrapText="1"/>
    </xf>
    <xf numFmtId="0" fontId="20" fillId="3" borderId="34" xfId="1" applyFont="1" applyFill="1" applyBorder="1" applyAlignment="1">
      <alignment horizontal="left" wrapText="1"/>
    </xf>
    <xf numFmtId="0" fontId="20" fillId="0" borderId="13" xfId="0" applyFont="1" applyBorder="1" applyAlignment="1">
      <alignment horizontal="right"/>
    </xf>
    <xf numFmtId="0" fontId="3" fillId="2" borderId="10" xfId="1" applyFont="1" applyFill="1" applyBorder="1" applyAlignment="1">
      <alignment horizontal="center"/>
    </xf>
    <xf numFmtId="49" fontId="22" fillId="2" borderId="10" xfId="1" applyNumberFormat="1" applyFont="1" applyFill="1" applyBorder="1" applyAlignment="1">
      <alignment horizontal="left"/>
    </xf>
    <xf numFmtId="0" fontId="22" fillId="2" borderId="15" xfId="1" applyFont="1" applyFill="1" applyBorder="1"/>
    <xf numFmtId="0" fontId="3" fillId="2" borderId="9" xfId="1" applyFont="1" applyFill="1" applyBorder="1" applyAlignment="1">
      <alignment horizontal="center"/>
    </xf>
    <xf numFmtId="4" fontId="3" fillId="2" borderId="9" xfId="1" applyNumberFormat="1" applyFont="1" applyFill="1" applyBorder="1" applyAlignment="1">
      <alignment horizontal="right"/>
    </xf>
    <xf numFmtId="4" fontId="3" fillId="2" borderId="8" xfId="1" applyNumberFormat="1" applyFont="1" applyFill="1" applyBorder="1" applyAlignment="1">
      <alignment horizontal="right"/>
    </xf>
    <xf numFmtId="4" fontId="4" fillId="2" borderId="10" xfId="1" applyNumberFormat="1" applyFont="1" applyFill="1" applyBorder="1"/>
    <xf numFmtId="3" fontId="1" fillId="0" borderId="0" xfId="1" applyNumberFormat="1"/>
    <xf numFmtId="0" fontId="1" fillId="0" borderId="0" xfId="1" applyBorder="1"/>
    <xf numFmtId="0" fontId="23" fillId="0" borderId="0" xfId="1" applyFont="1" applyAlignment="1"/>
    <xf numFmtId="0" fontId="1" fillId="0" borderId="0" xfId="1" applyAlignment="1">
      <alignment horizontal="right"/>
    </xf>
    <xf numFmtId="0" fontId="24" fillId="0" borderId="0" xfId="1" applyFont="1" applyBorder="1"/>
    <xf numFmtId="3" fontId="24" fillId="0" borderId="0" xfId="1" applyNumberFormat="1" applyFont="1" applyBorder="1" applyAlignment="1">
      <alignment horizontal="right"/>
    </xf>
    <xf numFmtId="4" fontId="24" fillId="0" borderId="0" xfId="1" applyNumberFormat="1" applyFont="1" applyBorder="1"/>
    <xf numFmtId="0" fontId="23" fillId="0" borderId="0" xfId="1" applyFont="1" applyBorder="1" applyAlignment="1"/>
    <xf numFmtId="0" fontId="1" fillId="0" borderId="0" xfId="1" applyBorder="1" applyAlignment="1">
      <alignment horizontal="right"/>
    </xf>
    <xf numFmtId="49" fontId="5" fillId="0" borderId="12" xfId="0" applyNumberFormat="1" applyFont="1" applyBorder="1"/>
    <xf numFmtId="3" fontId="3" fillId="0" borderId="13" xfId="0" applyNumberFormat="1" applyFont="1" applyBorder="1"/>
    <xf numFmtId="3" fontId="3" fillId="0" borderId="56" xfId="0" applyNumberFormat="1" applyFont="1" applyBorder="1"/>
    <xf numFmtId="3" fontId="3" fillId="0" borderId="57" xfId="0" applyNumberFormat="1" applyFont="1" applyBorder="1"/>
    <xf numFmtId="0" fontId="2" fillId="4" borderId="0" xfId="0" applyFont="1" applyFill="1" applyBorder="1" applyAlignment="1">
      <alignment horizontal="centerContinuous"/>
    </xf>
    <xf numFmtId="3" fontId="2" fillId="4" borderId="0" xfId="0" applyNumberFormat="1" applyFont="1" applyFill="1" applyBorder="1" applyAlignment="1">
      <alignment horizontal="centerContinuous"/>
    </xf>
    <xf numFmtId="0" fontId="0" fillId="4" borderId="0" xfId="0" applyFill="1" applyBorder="1"/>
    <xf numFmtId="0" fontId="3" fillId="4" borderId="0" xfId="0" applyFont="1" applyFill="1" applyBorder="1"/>
    <xf numFmtId="0" fontId="4" fillId="4" borderId="0" xfId="0" applyFont="1" applyFill="1" applyBorder="1"/>
    <xf numFmtId="0" fontId="4" fillId="4" borderId="0" xfId="0" applyFont="1" applyFill="1" applyBorder="1" applyAlignment="1">
      <alignment horizontal="right"/>
    </xf>
    <xf numFmtId="0" fontId="4" fillId="4" borderId="0" xfId="0" applyFont="1" applyFill="1" applyBorder="1" applyAlignment="1">
      <alignment horizontal="center"/>
    </xf>
    <xf numFmtId="4" fontId="6" fillId="4" borderId="0" xfId="0" applyNumberFormat="1" applyFont="1" applyFill="1" applyBorder="1" applyAlignment="1">
      <alignment horizontal="right"/>
    </xf>
    <xf numFmtId="3" fontId="3" fillId="4" borderId="0" xfId="0" applyNumberFormat="1" applyFont="1" applyFill="1" applyBorder="1" applyAlignment="1">
      <alignment horizontal="right"/>
    </xf>
    <xf numFmtId="165" fontId="3" fillId="4" borderId="0" xfId="0" applyNumberFormat="1" applyFont="1" applyFill="1" applyBorder="1" applyAlignment="1">
      <alignment horizontal="right"/>
    </xf>
    <xf numFmtId="4" fontId="3" fillId="4" borderId="0" xfId="0" applyNumberFormat="1" applyFont="1" applyFill="1" applyBorder="1" applyAlignment="1">
      <alignment horizontal="right"/>
    </xf>
    <xf numFmtId="4" fontId="3" fillId="4" borderId="0" xfId="0" applyNumberFormat="1" applyFont="1" applyFill="1" applyBorder="1"/>
    <xf numFmtId="3" fontId="4" fillId="4" borderId="0" xfId="0" applyNumberFormat="1" applyFont="1" applyFill="1" applyBorder="1" applyAlignment="1">
      <alignment horizontal="right"/>
    </xf>
    <xf numFmtId="0" fontId="10" fillId="4" borderId="0" xfId="0" applyFont="1" applyFill="1" applyBorder="1"/>
    <xf numFmtId="3" fontId="11" fillId="4" borderId="0" xfId="0" applyNumberFormat="1" applyFont="1" applyFill="1" applyBorder="1"/>
    <xf numFmtId="4" fontId="11" fillId="4" borderId="0" xfId="0" applyNumberFormat="1" applyFont="1" applyFill="1" applyBorder="1"/>
    <xf numFmtId="4" fontId="0" fillId="4" borderId="0" xfId="0" applyNumberFormat="1" applyFill="1" applyBorder="1"/>
  </cellXfs>
  <cellStyles count="2">
    <cellStyle name="Normální" xfId="0" builtinId="0"/>
    <cellStyle name="normální_POL.XL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/>
  <dimension ref="A1:BE55"/>
  <sheetViews>
    <sheetView workbookViewId="0">
      <selection activeCell="B37" sqref="B37:G45"/>
    </sheetView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4.75" customHeight="1" thickBot="1" x14ac:dyDescent="0.25">
      <c r="A1" s="1" t="s">
        <v>71</v>
      </c>
      <c r="B1" s="2"/>
      <c r="C1" s="2"/>
      <c r="D1" s="2"/>
      <c r="E1" s="2"/>
      <c r="F1" s="2"/>
      <c r="G1" s="2"/>
    </row>
    <row r="2" spans="1:57" ht="12.75" customHeight="1" x14ac:dyDescent="0.2">
      <c r="A2" s="3" t="s">
        <v>0</v>
      </c>
      <c r="B2" s="4"/>
      <c r="C2" s="5" t="str">
        <f>Rekapitulace!H1</f>
        <v>11</v>
      </c>
      <c r="D2" s="5" t="str">
        <f>Rekapitulace!G2</f>
        <v>Zdravoinstalace 4.NP</v>
      </c>
      <c r="E2" s="6"/>
      <c r="F2" s="7" t="s">
        <v>1</v>
      </c>
      <c r="G2" s="8"/>
    </row>
    <row r="3" spans="1:57" ht="3" hidden="1" customHeight="1" x14ac:dyDescent="0.2">
      <c r="A3" s="9"/>
      <c r="B3" s="10"/>
      <c r="C3" s="11"/>
      <c r="D3" s="11"/>
      <c r="E3" s="12"/>
      <c r="F3" s="13"/>
      <c r="G3" s="14"/>
    </row>
    <row r="4" spans="1:57" ht="12" customHeight="1" x14ac:dyDescent="0.2">
      <c r="A4" s="15" t="s">
        <v>2</v>
      </c>
      <c r="B4" s="10"/>
      <c r="C4" s="11" t="s">
        <v>3</v>
      </c>
      <c r="D4" s="11"/>
      <c r="E4" s="12"/>
      <c r="F4" s="13" t="s">
        <v>4</v>
      </c>
      <c r="G4" s="16"/>
    </row>
    <row r="5" spans="1:57" ht="12.95" customHeight="1" x14ac:dyDescent="0.2">
      <c r="A5" s="17" t="s">
        <v>68</v>
      </c>
      <c r="B5" s="18"/>
      <c r="C5" s="19" t="s">
        <v>75</v>
      </c>
      <c r="D5" s="20"/>
      <c r="E5" s="18"/>
      <c r="F5" s="13" t="s">
        <v>6</v>
      </c>
      <c r="G5" s="14"/>
    </row>
    <row r="6" spans="1:57" ht="12.95" customHeight="1" x14ac:dyDescent="0.2">
      <c r="A6" s="15" t="s">
        <v>7</v>
      </c>
      <c r="B6" s="10"/>
      <c r="C6" s="11" t="s">
        <v>8</v>
      </c>
      <c r="D6" s="11"/>
      <c r="E6" s="12"/>
      <c r="F6" s="21" t="s">
        <v>9</v>
      </c>
      <c r="G6" s="22"/>
      <c r="O6" s="23"/>
    </row>
    <row r="7" spans="1:57" ht="12.95" customHeight="1" x14ac:dyDescent="0.2">
      <c r="A7" s="24" t="s">
        <v>73</v>
      </c>
      <c r="B7" s="25"/>
      <c r="C7" s="26" t="s">
        <v>74</v>
      </c>
      <c r="D7" s="27"/>
      <c r="E7" s="27"/>
      <c r="F7" s="28" t="s">
        <v>10</v>
      </c>
      <c r="G7" s="22">
        <f>IF(PocetMJ=0,,ROUND((F30+F32)/PocetMJ,1))</f>
        <v>0</v>
      </c>
    </row>
    <row r="8" spans="1:57" x14ac:dyDescent="0.2">
      <c r="A8" s="29" t="s">
        <v>11</v>
      </c>
      <c r="B8" s="13"/>
      <c r="C8" s="30"/>
      <c r="D8" s="30"/>
      <c r="E8" s="31"/>
      <c r="F8" s="32" t="s">
        <v>12</v>
      </c>
      <c r="G8" s="33"/>
      <c r="H8" s="34"/>
      <c r="I8" s="35"/>
    </row>
    <row r="9" spans="1:57" x14ac:dyDescent="0.2">
      <c r="A9" s="29" t="s">
        <v>13</v>
      </c>
      <c r="B9" s="13"/>
      <c r="C9" s="30">
        <f>Projektant</f>
        <v>0</v>
      </c>
      <c r="D9" s="30"/>
      <c r="E9" s="31"/>
      <c r="F9" s="13"/>
      <c r="G9" s="36"/>
      <c r="H9" s="37"/>
    </row>
    <row r="10" spans="1:57" x14ac:dyDescent="0.2">
      <c r="A10" s="29" t="s">
        <v>14</v>
      </c>
      <c r="B10" s="13"/>
      <c r="C10" s="30"/>
      <c r="D10" s="30"/>
      <c r="E10" s="30"/>
      <c r="F10" s="38"/>
      <c r="G10" s="39"/>
      <c r="H10" s="40"/>
    </row>
    <row r="11" spans="1:57" ht="13.5" customHeight="1" x14ac:dyDescent="0.2">
      <c r="A11" s="29" t="s">
        <v>15</v>
      </c>
      <c r="B11" s="13"/>
      <c r="C11" s="30"/>
      <c r="D11" s="30"/>
      <c r="E11" s="30"/>
      <c r="F11" s="41" t="s">
        <v>16</v>
      </c>
      <c r="G11" s="42">
        <v>20200307</v>
      </c>
      <c r="H11" s="37"/>
      <c r="BA11" s="43"/>
      <c r="BB11" s="43"/>
      <c r="BC11" s="43"/>
      <c r="BD11" s="43"/>
      <c r="BE11" s="43"/>
    </row>
    <row r="12" spans="1:57" ht="12.75" customHeight="1" x14ac:dyDescent="0.2">
      <c r="A12" s="44" t="s">
        <v>17</v>
      </c>
      <c r="B12" s="10"/>
      <c r="C12" s="45"/>
      <c r="D12" s="45"/>
      <c r="E12" s="45"/>
      <c r="F12" s="46" t="s">
        <v>18</v>
      </c>
      <c r="G12" s="47"/>
      <c r="H12" s="37"/>
    </row>
    <row r="13" spans="1:57" ht="28.5" customHeight="1" thickBot="1" x14ac:dyDescent="0.25">
      <c r="A13" s="48" t="s">
        <v>19</v>
      </c>
      <c r="B13" s="49"/>
      <c r="C13" s="49"/>
      <c r="D13" s="49"/>
      <c r="E13" s="50"/>
      <c r="F13" s="50"/>
      <c r="G13" s="51"/>
      <c r="H13" s="37"/>
    </row>
    <row r="14" spans="1:57" ht="17.25" customHeight="1" thickBot="1" x14ac:dyDescent="0.25">
      <c r="A14" s="52" t="s">
        <v>20</v>
      </c>
      <c r="B14" s="53"/>
      <c r="C14" s="54"/>
      <c r="D14" s="55" t="s">
        <v>21</v>
      </c>
      <c r="E14" s="56"/>
      <c r="F14" s="56"/>
      <c r="G14" s="54"/>
    </row>
    <row r="15" spans="1:57" ht="15.95" customHeight="1" x14ac:dyDescent="0.2">
      <c r="A15" s="57"/>
      <c r="B15" s="58" t="s">
        <v>22</v>
      </c>
      <c r="C15" s="59">
        <f>HSV</f>
        <v>0</v>
      </c>
      <c r="D15" s="60">
        <f>Rekapitulace!A22</f>
        <v>0</v>
      </c>
      <c r="E15" s="61"/>
      <c r="F15" s="62"/>
      <c r="G15" s="59">
        <f>Rekapitulace!I22</f>
        <v>0</v>
      </c>
    </row>
    <row r="16" spans="1:57" ht="15.95" customHeight="1" x14ac:dyDescent="0.2">
      <c r="A16" s="57" t="s">
        <v>23</v>
      </c>
      <c r="B16" s="58" t="s">
        <v>24</v>
      </c>
      <c r="C16" s="59">
        <f>PSV</f>
        <v>0</v>
      </c>
      <c r="D16" s="9">
        <f>Rekapitulace!A23</f>
        <v>0</v>
      </c>
      <c r="E16" s="63"/>
      <c r="F16" s="64"/>
      <c r="G16" s="59">
        <f>Rekapitulace!I23</f>
        <v>0</v>
      </c>
    </row>
    <row r="17" spans="1:7" ht="15.95" customHeight="1" x14ac:dyDescent="0.2">
      <c r="A17" s="57" t="s">
        <v>25</v>
      </c>
      <c r="B17" s="58" t="s">
        <v>26</v>
      </c>
      <c r="C17" s="59">
        <f>Mont</f>
        <v>0</v>
      </c>
      <c r="D17" s="9">
        <f>Rekapitulace!A24</f>
        <v>0</v>
      </c>
      <c r="E17" s="63"/>
      <c r="F17" s="64"/>
      <c r="G17" s="59">
        <f>Rekapitulace!I24</f>
        <v>0</v>
      </c>
    </row>
    <row r="18" spans="1:7" ht="15.95" customHeight="1" x14ac:dyDescent="0.2">
      <c r="A18" s="65" t="s">
        <v>27</v>
      </c>
      <c r="B18" s="66" t="s">
        <v>28</v>
      </c>
      <c r="C18" s="59">
        <f>Dodavka</f>
        <v>0</v>
      </c>
      <c r="D18" s="9">
        <f>Rekapitulace!A25</f>
        <v>0</v>
      </c>
      <c r="E18" s="63"/>
      <c r="F18" s="64"/>
      <c r="G18" s="59">
        <f>Rekapitulace!I25</f>
        <v>0</v>
      </c>
    </row>
    <row r="19" spans="1:7" ht="15.95" customHeight="1" x14ac:dyDescent="0.2">
      <c r="A19" s="67" t="s">
        <v>29</v>
      </c>
      <c r="B19" s="58"/>
      <c r="C19" s="59">
        <f>SUM(C15:C18)</f>
        <v>0</v>
      </c>
      <c r="D19" s="9">
        <f>Rekapitulace!A26</f>
        <v>0</v>
      </c>
      <c r="E19" s="63"/>
      <c r="F19" s="64"/>
      <c r="G19" s="59">
        <f>Rekapitulace!I26</f>
        <v>0</v>
      </c>
    </row>
    <row r="20" spans="1:7" ht="15.95" customHeight="1" x14ac:dyDescent="0.2">
      <c r="A20" s="67"/>
      <c r="B20" s="58"/>
      <c r="C20" s="59"/>
      <c r="D20" s="9">
        <f>Rekapitulace!A27</f>
        <v>0</v>
      </c>
      <c r="E20" s="63"/>
      <c r="F20" s="64"/>
      <c r="G20" s="59">
        <f>Rekapitulace!I27</f>
        <v>0</v>
      </c>
    </row>
    <row r="21" spans="1:7" ht="15.95" customHeight="1" x14ac:dyDescent="0.2">
      <c r="A21" s="67" t="s">
        <v>30</v>
      </c>
      <c r="B21" s="58"/>
      <c r="C21" s="59">
        <f>HZS</f>
        <v>0</v>
      </c>
      <c r="D21" s="9">
        <f>Rekapitulace!A28</f>
        <v>0</v>
      </c>
      <c r="E21" s="63"/>
      <c r="F21" s="64"/>
      <c r="G21" s="59">
        <f>Rekapitulace!I28</f>
        <v>0</v>
      </c>
    </row>
    <row r="22" spans="1:7" ht="15.95" customHeight="1" x14ac:dyDescent="0.2">
      <c r="A22" s="68" t="s">
        <v>31</v>
      </c>
      <c r="B22" s="69"/>
      <c r="C22" s="59">
        <f>C19+C21</f>
        <v>0</v>
      </c>
      <c r="D22" s="9" t="s">
        <v>32</v>
      </c>
      <c r="E22" s="63"/>
      <c r="F22" s="64"/>
      <c r="G22" s="59">
        <f>G23-SUM(G15:G21)</f>
        <v>0</v>
      </c>
    </row>
    <row r="23" spans="1:7" ht="15.95" customHeight="1" thickBot="1" x14ac:dyDescent="0.25">
      <c r="A23" s="70" t="s">
        <v>33</v>
      </c>
      <c r="B23" s="71"/>
      <c r="C23" s="72">
        <f>C22+G23</f>
        <v>0</v>
      </c>
      <c r="D23" s="73" t="s">
        <v>34</v>
      </c>
      <c r="E23" s="74"/>
      <c r="F23" s="75"/>
      <c r="G23" s="59">
        <f>VRN</f>
        <v>0</v>
      </c>
    </row>
    <row r="24" spans="1:7" x14ac:dyDescent="0.2">
      <c r="A24" s="76" t="s">
        <v>35</v>
      </c>
      <c r="B24" s="77"/>
      <c r="C24" s="78"/>
      <c r="D24" s="77" t="s">
        <v>36</v>
      </c>
      <c r="E24" s="77"/>
      <c r="F24" s="79" t="s">
        <v>37</v>
      </c>
      <c r="G24" s="80"/>
    </row>
    <row r="25" spans="1:7" x14ac:dyDescent="0.2">
      <c r="A25" s="68" t="s">
        <v>38</v>
      </c>
      <c r="B25" s="69"/>
      <c r="C25" s="81"/>
      <c r="D25" s="69" t="s">
        <v>38</v>
      </c>
      <c r="E25" s="82"/>
      <c r="F25" s="83" t="s">
        <v>38</v>
      </c>
      <c r="G25" s="84"/>
    </row>
    <row r="26" spans="1:7" ht="37.5" customHeight="1" x14ac:dyDescent="0.2">
      <c r="A26" s="68" t="s">
        <v>39</v>
      </c>
      <c r="B26" s="85"/>
      <c r="C26" s="81"/>
      <c r="D26" s="69" t="s">
        <v>39</v>
      </c>
      <c r="E26" s="82"/>
      <c r="F26" s="83" t="s">
        <v>39</v>
      </c>
      <c r="G26" s="84"/>
    </row>
    <row r="27" spans="1:7" x14ac:dyDescent="0.2">
      <c r="A27" s="68"/>
      <c r="B27" s="86"/>
      <c r="C27" s="81"/>
      <c r="D27" s="69"/>
      <c r="E27" s="82"/>
      <c r="F27" s="83"/>
      <c r="G27" s="84"/>
    </row>
    <row r="28" spans="1:7" x14ac:dyDescent="0.2">
      <c r="A28" s="68" t="s">
        <v>40</v>
      </c>
      <c r="B28" s="69"/>
      <c r="C28" s="81"/>
      <c r="D28" s="83" t="s">
        <v>41</v>
      </c>
      <c r="E28" s="81"/>
      <c r="F28" s="87" t="s">
        <v>41</v>
      </c>
      <c r="G28" s="84"/>
    </row>
    <row r="29" spans="1:7" ht="69" customHeight="1" x14ac:dyDescent="0.2">
      <c r="A29" s="68"/>
      <c r="B29" s="69"/>
      <c r="C29" s="88"/>
      <c r="D29" s="89"/>
      <c r="E29" s="88"/>
      <c r="F29" s="69"/>
      <c r="G29" s="84"/>
    </row>
    <row r="30" spans="1:7" x14ac:dyDescent="0.2">
      <c r="A30" s="90" t="s">
        <v>42</v>
      </c>
      <c r="B30" s="91"/>
      <c r="C30" s="92">
        <v>21</v>
      </c>
      <c r="D30" s="91" t="s">
        <v>43</v>
      </c>
      <c r="E30" s="93"/>
      <c r="F30" s="94">
        <f>C23-F32</f>
        <v>0</v>
      </c>
      <c r="G30" s="95"/>
    </row>
    <row r="31" spans="1:7" x14ac:dyDescent="0.2">
      <c r="A31" s="90" t="s">
        <v>44</v>
      </c>
      <c r="B31" s="91"/>
      <c r="C31" s="92">
        <f>SazbaDPH1</f>
        <v>21</v>
      </c>
      <c r="D31" s="91" t="s">
        <v>45</v>
      </c>
      <c r="E31" s="93"/>
      <c r="F31" s="94">
        <f>ROUND(PRODUCT(F30,C31/100),0)</f>
        <v>0</v>
      </c>
      <c r="G31" s="95"/>
    </row>
    <row r="32" spans="1:7" x14ac:dyDescent="0.2">
      <c r="A32" s="90" t="s">
        <v>42</v>
      </c>
      <c r="B32" s="91"/>
      <c r="C32" s="92">
        <v>0</v>
      </c>
      <c r="D32" s="91" t="s">
        <v>45</v>
      </c>
      <c r="E32" s="93"/>
      <c r="F32" s="94">
        <v>0</v>
      </c>
      <c r="G32" s="95"/>
    </row>
    <row r="33" spans="1:8" x14ac:dyDescent="0.2">
      <c r="A33" s="90" t="s">
        <v>44</v>
      </c>
      <c r="B33" s="96"/>
      <c r="C33" s="97">
        <f>SazbaDPH2</f>
        <v>0</v>
      </c>
      <c r="D33" s="91" t="s">
        <v>45</v>
      </c>
      <c r="E33" s="64"/>
      <c r="F33" s="94">
        <f>ROUND(PRODUCT(F32,C33/100),0)</f>
        <v>0</v>
      </c>
      <c r="G33" s="95"/>
    </row>
    <row r="34" spans="1:8" s="103" customFormat="1" ht="19.5" customHeight="1" thickBot="1" x14ac:dyDescent="0.3">
      <c r="A34" s="98" t="s">
        <v>46</v>
      </c>
      <c r="B34" s="99"/>
      <c r="C34" s="99"/>
      <c r="D34" s="99"/>
      <c r="E34" s="100"/>
      <c r="F34" s="101">
        <f>ROUND(SUM(F30:F33),0)</f>
        <v>0</v>
      </c>
      <c r="G34" s="102"/>
    </row>
    <row r="36" spans="1:8" x14ac:dyDescent="0.2">
      <c r="A36" s="104" t="s">
        <v>47</v>
      </c>
      <c r="B36" s="104"/>
      <c r="C36" s="104"/>
      <c r="D36" s="104"/>
      <c r="E36" s="104"/>
      <c r="F36" s="104"/>
      <c r="G36" s="104"/>
      <c r="H36" t="s">
        <v>5</v>
      </c>
    </row>
    <row r="37" spans="1:8" ht="14.25" customHeight="1" x14ac:dyDescent="0.2">
      <c r="A37" s="104"/>
      <c r="B37" s="105"/>
      <c r="C37" s="105"/>
      <c r="D37" s="105"/>
      <c r="E37" s="105"/>
      <c r="F37" s="105"/>
      <c r="G37" s="105"/>
      <c r="H37" t="s">
        <v>5</v>
      </c>
    </row>
    <row r="38" spans="1:8" ht="12.75" customHeight="1" x14ac:dyDescent="0.2">
      <c r="A38" s="106"/>
      <c r="B38" s="105"/>
      <c r="C38" s="105"/>
      <c r="D38" s="105"/>
      <c r="E38" s="105"/>
      <c r="F38" s="105"/>
      <c r="G38" s="105"/>
      <c r="H38" t="s">
        <v>5</v>
      </c>
    </row>
    <row r="39" spans="1:8" x14ac:dyDescent="0.2">
      <c r="A39" s="106"/>
      <c r="B39" s="105"/>
      <c r="C39" s="105"/>
      <c r="D39" s="105"/>
      <c r="E39" s="105"/>
      <c r="F39" s="105"/>
      <c r="G39" s="105"/>
      <c r="H39" t="s">
        <v>5</v>
      </c>
    </row>
    <row r="40" spans="1:8" x14ac:dyDescent="0.2">
      <c r="A40" s="106"/>
      <c r="B40" s="105"/>
      <c r="C40" s="105"/>
      <c r="D40" s="105"/>
      <c r="E40" s="105"/>
      <c r="F40" s="105"/>
      <c r="G40" s="105"/>
      <c r="H40" t="s">
        <v>5</v>
      </c>
    </row>
    <row r="41" spans="1:8" x14ac:dyDescent="0.2">
      <c r="A41" s="106"/>
      <c r="B41" s="105"/>
      <c r="C41" s="105"/>
      <c r="D41" s="105"/>
      <c r="E41" s="105"/>
      <c r="F41" s="105"/>
      <c r="G41" s="105"/>
      <c r="H41" t="s">
        <v>5</v>
      </c>
    </row>
    <row r="42" spans="1:8" x14ac:dyDescent="0.2">
      <c r="A42" s="106"/>
      <c r="B42" s="105"/>
      <c r="C42" s="105"/>
      <c r="D42" s="105"/>
      <c r="E42" s="105"/>
      <c r="F42" s="105"/>
      <c r="G42" s="105"/>
      <c r="H42" t="s">
        <v>5</v>
      </c>
    </row>
    <row r="43" spans="1:8" x14ac:dyDescent="0.2">
      <c r="A43" s="106"/>
      <c r="B43" s="105"/>
      <c r="C43" s="105"/>
      <c r="D43" s="105"/>
      <c r="E43" s="105"/>
      <c r="F43" s="105"/>
      <c r="G43" s="105"/>
      <c r="H43" t="s">
        <v>5</v>
      </c>
    </row>
    <row r="44" spans="1:8" x14ac:dyDescent="0.2">
      <c r="A44" s="106"/>
      <c r="B44" s="105"/>
      <c r="C44" s="105"/>
      <c r="D44" s="105"/>
      <c r="E44" s="105"/>
      <c r="F44" s="105"/>
      <c r="G44" s="105"/>
      <c r="H44" t="s">
        <v>5</v>
      </c>
    </row>
    <row r="45" spans="1:8" ht="0.75" customHeight="1" x14ac:dyDescent="0.2">
      <c r="A45" s="106"/>
      <c r="B45" s="105"/>
      <c r="C45" s="105"/>
      <c r="D45" s="105"/>
      <c r="E45" s="105"/>
      <c r="F45" s="105"/>
      <c r="G45" s="105"/>
      <c r="H45" t="s">
        <v>5</v>
      </c>
    </row>
    <row r="46" spans="1:8" x14ac:dyDescent="0.2">
      <c r="B46" s="107"/>
      <c r="C46" s="107"/>
      <c r="D46" s="107"/>
      <c r="E46" s="107"/>
      <c r="F46" s="107"/>
      <c r="G46" s="107"/>
    </row>
    <row r="47" spans="1:8" x14ac:dyDescent="0.2">
      <c r="B47" s="107"/>
      <c r="C47" s="107"/>
      <c r="D47" s="107"/>
      <c r="E47" s="107"/>
      <c r="F47" s="107"/>
      <c r="G47" s="107"/>
    </row>
    <row r="48" spans="1:8" x14ac:dyDescent="0.2">
      <c r="B48" s="107"/>
      <c r="C48" s="107"/>
      <c r="D48" s="107"/>
      <c r="E48" s="107"/>
      <c r="F48" s="107"/>
      <c r="G48" s="107"/>
    </row>
    <row r="49" spans="2:7" x14ac:dyDescent="0.2">
      <c r="B49" s="107"/>
      <c r="C49" s="107"/>
      <c r="D49" s="107"/>
      <c r="E49" s="107"/>
      <c r="F49" s="107"/>
      <c r="G49" s="107"/>
    </row>
    <row r="50" spans="2:7" x14ac:dyDescent="0.2">
      <c r="B50" s="107"/>
      <c r="C50" s="107"/>
      <c r="D50" s="107"/>
      <c r="E50" s="107"/>
      <c r="F50" s="107"/>
      <c r="G50" s="107"/>
    </row>
    <row r="51" spans="2:7" x14ac:dyDescent="0.2">
      <c r="B51" s="107"/>
      <c r="C51" s="107"/>
      <c r="D51" s="107"/>
      <c r="E51" s="107"/>
      <c r="F51" s="107"/>
      <c r="G51" s="107"/>
    </row>
    <row r="52" spans="2:7" x14ac:dyDescent="0.2">
      <c r="B52" s="107"/>
      <c r="C52" s="107"/>
      <c r="D52" s="107"/>
      <c r="E52" s="107"/>
      <c r="F52" s="107"/>
      <c r="G52" s="107"/>
    </row>
    <row r="53" spans="2:7" x14ac:dyDescent="0.2">
      <c r="B53" s="107"/>
      <c r="C53" s="107"/>
      <c r="D53" s="107"/>
      <c r="E53" s="107"/>
      <c r="F53" s="107"/>
      <c r="G53" s="107"/>
    </row>
    <row r="54" spans="2:7" x14ac:dyDescent="0.2">
      <c r="B54" s="107"/>
      <c r="C54" s="107"/>
      <c r="D54" s="107"/>
      <c r="E54" s="107"/>
      <c r="F54" s="107"/>
      <c r="G54" s="107"/>
    </row>
    <row r="55" spans="2:7" x14ac:dyDescent="0.2">
      <c r="B55" s="107"/>
      <c r="C55" s="107"/>
      <c r="D55" s="107"/>
      <c r="E55" s="107"/>
      <c r="F55" s="107"/>
      <c r="G55" s="107"/>
    </row>
  </sheetData>
  <mergeCells count="22">
    <mergeCell ref="B52:G52"/>
    <mergeCell ref="B53:G53"/>
    <mergeCell ref="B54:G54"/>
    <mergeCell ref="B55:G55"/>
    <mergeCell ref="B46:G46"/>
    <mergeCell ref="B47:G47"/>
    <mergeCell ref="B48:G48"/>
    <mergeCell ref="B49:G49"/>
    <mergeCell ref="B50:G50"/>
    <mergeCell ref="B51:G51"/>
    <mergeCell ref="F30:G30"/>
    <mergeCell ref="F31:G31"/>
    <mergeCell ref="F32:G32"/>
    <mergeCell ref="F33:G33"/>
    <mergeCell ref="F34:G34"/>
    <mergeCell ref="B37:G45"/>
    <mergeCell ref="C8:E8"/>
    <mergeCell ref="C9:E9"/>
    <mergeCell ref="C10:E10"/>
    <mergeCell ref="C11:E11"/>
    <mergeCell ref="C12:E12"/>
    <mergeCell ref="A23:B23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1"/>
  <dimension ref="A1:BE81"/>
  <sheetViews>
    <sheetView workbookViewId="0">
      <selection activeCell="A19" sqref="A19:L37"/>
    </sheetView>
  </sheetViews>
  <sheetFormatPr defaultRowHeight="12.75" x14ac:dyDescent="0.2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9" ht="13.5" thickTop="1" x14ac:dyDescent="0.2">
      <c r="A1" s="108" t="s">
        <v>48</v>
      </c>
      <c r="B1" s="109"/>
      <c r="C1" s="110" t="str">
        <f>CONCATENATE(cislostavby," ",nazevstavby)</f>
        <v>20200307 OOP Město Albrechtice</v>
      </c>
      <c r="D1" s="111"/>
      <c r="E1" s="112"/>
      <c r="F1" s="111"/>
      <c r="G1" s="113" t="s">
        <v>49</v>
      </c>
      <c r="H1" s="114" t="s">
        <v>76</v>
      </c>
      <c r="I1" s="115"/>
    </row>
    <row r="2" spans="1:9" ht="13.5" thickBot="1" x14ac:dyDescent="0.25">
      <c r="A2" s="116" t="s">
        <v>50</v>
      </c>
      <c r="B2" s="117"/>
      <c r="C2" s="118" t="str">
        <f>CONCATENATE(cisloobjektu," ",nazevobjektu)</f>
        <v>1 Stavební úpravy 1.NP a 4.NP</v>
      </c>
      <c r="D2" s="119"/>
      <c r="E2" s="120"/>
      <c r="F2" s="119"/>
      <c r="G2" s="121" t="s">
        <v>77</v>
      </c>
      <c r="H2" s="122"/>
      <c r="I2" s="123"/>
    </row>
    <row r="3" spans="1:9" ht="13.5" thickTop="1" x14ac:dyDescent="0.2">
      <c r="A3" s="82"/>
      <c r="B3" s="82"/>
      <c r="C3" s="82"/>
      <c r="D3" s="82"/>
      <c r="E3" s="82"/>
      <c r="F3" s="69"/>
      <c r="G3" s="82"/>
      <c r="H3" s="82"/>
      <c r="I3" s="82"/>
    </row>
    <row r="4" spans="1:9" ht="19.5" customHeight="1" x14ac:dyDescent="0.25">
      <c r="A4" s="124" t="s">
        <v>51</v>
      </c>
      <c r="B4" s="125"/>
      <c r="C4" s="125"/>
      <c r="D4" s="125"/>
      <c r="E4" s="126"/>
      <c r="F4" s="125"/>
      <c r="G4" s="125"/>
      <c r="H4" s="125"/>
      <c r="I4" s="125"/>
    </row>
    <row r="5" spans="1:9" ht="13.5" thickBot="1" x14ac:dyDescent="0.25">
      <c r="A5" s="82"/>
      <c r="B5" s="82"/>
      <c r="C5" s="82"/>
      <c r="D5" s="82"/>
      <c r="E5" s="82"/>
      <c r="F5" s="82"/>
      <c r="G5" s="82"/>
      <c r="H5" s="82"/>
      <c r="I5" s="82"/>
    </row>
    <row r="6" spans="1:9" s="37" customFormat="1" ht="13.5" thickBot="1" x14ac:dyDescent="0.25">
      <c r="A6" s="127"/>
      <c r="B6" s="128" t="s">
        <v>52</v>
      </c>
      <c r="C6" s="128"/>
      <c r="D6" s="129"/>
      <c r="E6" s="130" t="s">
        <v>53</v>
      </c>
      <c r="F6" s="131" t="s">
        <v>54</v>
      </c>
      <c r="G6" s="131" t="s">
        <v>55</v>
      </c>
      <c r="H6" s="131" t="s">
        <v>56</v>
      </c>
      <c r="I6" s="132" t="s">
        <v>30</v>
      </c>
    </row>
    <row r="7" spans="1:9" s="37" customFormat="1" x14ac:dyDescent="0.2">
      <c r="A7" s="209" t="str">
        <f>Položky!B7</f>
        <v>61</v>
      </c>
      <c r="B7" s="133" t="str">
        <f>Položky!C7</f>
        <v>Upravy povrchů vnitřní</v>
      </c>
      <c r="C7" s="69"/>
      <c r="D7" s="134"/>
      <c r="E7" s="210">
        <f>Položky!BA11</f>
        <v>0</v>
      </c>
      <c r="F7" s="211">
        <f>Položky!BB11</f>
        <v>0</v>
      </c>
      <c r="G7" s="211">
        <f>Položky!BC11</f>
        <v>0</v>
      </c>
      <c r="H7" s="211">
        <f>Položky!BD11</f>
        <v>0</v>
      </c>
      <c r="I7" s="212">
        <f>Položky!BE11</f>
        <v>0</v>
      </c>
    </row>
    <row r="8" spans="1:9" s="37" customFormat="1" x14ac:dyDescent="0.2">
      <c r="A8" s="209" t="str">
        <f>Položky!B12</f>
        <v>63</v>
      </c>
      <c r="B8" s="133" t="str">
        <f>Položky!C12</f>
        <v>Podlahy a podlahové konstrukce</v>
      </c>
      <c r="C8" s="69"/>
      <c r="D8" s="134"/>
      <c r="E8" s="210">
        <f>Položky!BA16</f>
        <v>0</v>
      </c>
      <c r="F8" s="211">
        <f>Položky!BB16</f>
        <v>0</v>
      </c>
      <c r="G8" s="211">
        <f>Položky!BC16</f>
        <v>0</v>
      </c>
      <c r="H8" s="211">
        <f>Položky!BD16</f>
        <v>0</v>
      </c>
      <c r="I8" s="212">
        <f>Položky!BE16</f>
        <v>0</v>
      </c>
    </row>
    <row r="9" spans="1:9" s="37" customFormat="1" x14ac:dyDescent="0.2">
      <c r="A9" s="209" t="str">
        <f>Položky!B17</f>
        <v>97</v>
      </c>
      <c r="B9" s="133" t="str">
        <f>Položky!C17</f>
        <v>Prorážení otvorů</v>
      </c>
      <c r="C9" s="69"/>
      <c r="D9" s="134"/>
      <c r="E9" s="210">
        <f>Položky!BA27</f>
        <v>0</v>
      </c>
      <c r="F9" s="211">
        <f>Položky!BB27</f>
        <v>0</v>
      </c>
      <c r="G9" s="211">
        <f>Položky!BC27</f>
        <v>0</v>
      </c>
      <c r="H9" s="211">
        <f>Položky!BD27</f>
        <v>0</v>
      </c>
      <c r="I9" s="212">
        <f>Položky!BE27</f>
        <v>0</v>
      </c>
    </row>
    <row r="10" spans="1:9" s="37" customFormat="1" x14ac:dyDescent="0.2">
      <c r="A10" s="209" t="str">
        <f>Položky!B28</f>
        <v>99</v>
      </c>
      <c r="B10" s="133" t="str">
        <f>Položky!C28</f>
        <v>Staveništní přesun hmot</v>
      </c>
      <c r="C10" s="69"/>
      <c r="D10" s="134"/>
      <c r="E10" s="210">
        <f>Položky!BA30</f>
        <v>0</v>
      </c>
      <c r="F10" s="211">
        <f>Položky!BB30</f>
        <v>0</v>
      </c>
      <c r="G10" s="211">
        <f>Položky!BC30</f>
        <v>0</v>
      </c>
      <c r="H10" s="211">
        <f>Položky!BD30</f>
        <v>0</v>
      </c>
      <c r="I10" s="212">
        <f>Položky!BE30</f>
        <v>0</v>
      </c>
    </row>
    <row r="11" spans="1:9" s="37" customFormat="1" x14ac:dyDescent="0.2">
      <c r="A11" s="209" t="str">
        <f>Položky!B31</f>
        <v>713</v>
      </c>
      <c r="B11" s="133" t="str">
        <f>Položky!C31</f>
        <v>Izolace tepelné</v>
      </c>
      <c r="C11" s="69"/>
      <c r="D11" s="134"/>
      <c r="E11" s="210">
        <f>Položky!BA42</f>
        <v>0</v>
      </c>
      <c r="F11" s="211">
        <f>Položky!BB42</f>
        <v>0</v>
      </c>
      <c r="G11" s="211">
        <f>Položky!BC42</f>
        <v>0</v>
      </c>
      <c r="H11" s="211">
        <f>Položky!BD42</f>
        <v>0</v>
      </c>
      <c r="I11" s="212">
        <f>Položky!BE42</f>
        <v>0</v>
      </c>
    </row>
    <row r="12" spans="1:9" s="37" customFormat="1" x14ac:dyDescent="0.2">
      <c r="A12" s="209" t="str">
        <f>Položky!B43</f>
        <v>721</v>
      </c>
      <c r="B12" s="133" t="str">
        <f>Položky!C43</f>
        <v>Vnitřní kanalizace</v>
      </c>
      <c r="C12" s="69"/>
      <c r="D12" s="134"/>
      <c r="E12" s="210">
        <f>Položky!BA104</f>
        <v>0</v>
      </c>
      <c r="F12" s="211">
        <f>Položky!BB104</f>
        <v>0</v>
      </c>
      <c r="G12" s="211">
        <f>Položky!BC104</f>
        <v>0</v>
      </c>
      <c r="H12" s="211">
        <f>Položky!BD104</f>
        <v>0</v>
      </c>
      <c r="I12" s="212">
        <f>Položky!BE104</f>
        <v>0</v>
      </c>
    </row>
    <row r="13" spans="1:9" s="37" customFormat="1" x14ac:dyDescent="0.2">
      <c r="A13" s="209" t="str">
        <f>Položky!B105</f>
        <v>722</v>
      </c>
      <c r="B13" s="133" t="str">
        <f>Položky!C105</f>
        <v>Vnitřní vodovod</v>
      </c>
      <c r="C13" s="69"/>
      <c r="D13" s="134"/>
      <c r="E13" s="210">
        <f>Položky!BA132</f>
        <v>0</v>
      </c>
      <c r="F13" s="211">
        <f>Položky!BB132</f>
        <v>0</v>
      </c>
      <c r="G13" s="211">
        <f>Položky!BC132</f>
        <v>0</v>
      </c>
      <c r="H13" s="211">
        <f>Položky!BD132</f>
        <v>0</v>
      </c>
      <c r="I13" s="212">
        <f>Položky!BE132</f>
        <v>0</v>
      </c>
    </row>
    <row r="14" spans="1:9" s="37" customFormat="1" x14ac:dyDescent="0.2">
      <c r="A14" s="209" t="str">
        <f>Položky!B133</f>
        <v>725</v>
      </c>
      <c r="B14" s="133" t="str">
        <f>Položky!C133</f>
        <v>Zařizovací předměty</v>
      </c>
      <c r="C14" s="69"/>
      <c r="D14" s="134"/>
      <c r="E14" s="210">
        <f>Položky!BA275</f>
        <v>0</v>
      </c>
      <c r="F14" s="211">
        <f>Položky!BB275</f>
        <v>0</v>
      </c>
      <c r="G14" s="211">
        <f>Položky!BC275</f>
        <v>0</v>
      </c>
      <c r="H14" s="211">
        <f>Položky!BD275</f>
        <v>0</v>
      </c>
      <c r="I14" s="212">
        <f>Položky!BE275</f>
        <v>0</v>
      </c>
    </row>
    <row r="15" spans="1:9" s="37" customFormat="1" x14ac:dyDescent="0.2">
      <c r="A15" s="209" t="str">
        <f>Položky!B276</f>
        <v>734</v>
      </c>
      <c r="B15" s="133" t="str">
        <f>Položky!C276</f>
        <v>Armatury</v>
      </c>
      <c r="C15" s="69"/>
      <c r="D15" s="134"/>
      <c r="E15" s="210">
        <f>Položky!BA285</f>
        <v>0</v>
      </c>
      <c r="F15" s="211">
        <f>Položky!BB285</f>
        <v>0</v>
      </c>
      <c r="G15" s="211">
        <f>Položky!BC285</f>
        <v>0</v>
      </c>
      <c r="H15" s="211">
        <f>Položky!BD285</f>
        <v>0</v>
      </c>
      <c r="I15" s="212">
        <f>Položky!BE285</f>
        <v>0</v>
      </c>
    </row>
    <row r="16" spans="1:9" s="37" customFormat="1" ht="13.5" thickBot="1" x14ac:dyDescent="0.25">
      <c r="A16" s="209" t="str">
        <f>Položky!B286</f>
        <v>D96</v>
      </c>
      <c r="B16" s="133" t="str">
        <f>Položky!C286</f>
        <v>Přesuny suti a vybouraných hmot</v>
      </c>
      <c r="C16" s="69"/>
      <c r="D16" s="134"/>
      <c r="E16" s="210">
        <f>Položky!BA303</f>
        <v>0</v>
      </c>
      <c r="F16" s="211">
        <f>Položky!BB303</f>
        <v>0</v>
      </c>
      <c r="G16" s="211">
        <f>Položky!BC303</f>
        <v>0</v>
      </c>
      <c r="H16" s="211">
        <f>Položky!BD303</f>
        <v>0</v>
      </c>
      <c r="I16" s="212">
        <f>Položky!BE303</f>
        <v>0</v>
      </c>
    </row>
    <row r="17" spans="1:57" s="141" customFormat="1" ht="13.5" thickBot="1" x14ac:dyDescent="0.25">
      <c r="A17" s="135"/>
      <c r="B17" s="136" t="s">
        <v>57</v>
      </c>
      <c r="C17" s="136"/>
      <c r="D17" s="137"/>
      <c r="E17" s="138">
        <f>SUM(E7:E16)</f>
        <v>0</v>
      </c>
      <c r="F17" s="139">
        <f>SUM(F7:F16)</f>
        <v>0</v>
      </c>
      <c r="G17" s="139">
        <f>SUM(G7:G16)</f>
        <v>0</v>
      </c>
      <c r="H17" s="139">
        <f>SUM(H7:H16)</f>
        <v>0</v>
      </c>
      <c r="I17" s="140">
        <f>SUM(I7:I16)</f>
        <v>0</v>
      </c>
    </row>
    <row r="18" spans="1:57" x14ac:dyDescent="0.2">
      <c r="A18" s="69"/>
      <c r="B18" s="69"/>
      <c r="C18" s="69"/>
      <c r="D18" s="69"/>
      <c r="E18" s="69"/>
      <c r="F18" s="69"/>
      <c r="G18" s="69"/>
      <c r="H18" s="69"/>
      <c r="I18" s="69"/>
    </row>
    <row r="19" spans="1:57" ht="19.5" customHeight="1" x14ac:dyDescent="0.25">
      <c r="A19" s="213"/>
      <c r="B19" s="213"/>
      <c r="C19" s="213"/>
      <c r="D19" s="213"/>
      <c r="E19" s="213"/>
      <c r="F19" s="213"/>
      <c r="G19" s="214"/>
      <c r="H19" s="213"/>
      <c r="I19" s="213"/>
      <c r="J19" s="215"/>
      <c r="K19" s="215"/>
      <c r="L19" s="215"/>
      <c r="BA19" s="43"/>
      <c r="BB19" s="43"/>
      <c r="BC19" s="43"/>
      <c r="BD19" s="43"/>
      <c r="BE19" s="43"/>
    </row>
    <row r="20" spans="1:57" x14ac:dyDescent="0.2">
      <c r="A20" s="216"/>
      <c r="B20" s="216"/>
      <c r="C20" s="216"/>
      <c r="D20" s="216"/>
      <c r="E20" s="216"/>
      <c r="F20" s="216"/>
      <c r="G20" s="216"/>
      <c r="H20" s="216"/>
      <c r="I20" s="216"/>
      <c r="J20" s="215"/>
      <c r="K20" s="215"/>
      <c r="L20" s="215"/>
    </row>
    <row r="21" spans="1:57" x14ac:dyDescent="0.2">
      <c r="A21" s="217"/>
      <c r="B21" s="217"/>
      <c r="C21" s="217"/>
      <c r="D21" s="216"/>
      <c r="E21" s="218"/>
      <c r="F21" s="218"/>
      <c r="G21" s="219"/>
      <c r="H21" s="220"/>
      <c r="I21" s="220"/>
      <c r="J21" s="215"/>
      <c r="K21" s="215"/>
      <c r="L21" s="215"/>
    </row>
    <row r="22" spans="1:57" x14ac:dyDescent="0.2">
      <c r="A22" s="216"/>
      <c r="B22" s="216"/>
      <c r="C22" s="216"/>
      <c r="D22" s="216"/>
      <c r="E22" s="221"/>
      <c r="F22" s="222"/>
      <c r="G22" s="221"/>
      <c r="H22" s="223"/>
      <c r="I22" s="221"/>
      <c r="J22" s="215"/>
      <c r="K22" s="215"/>
      <c r="L22" s="215"/>
      <c r="BA22">
        <v>0</v>
      </c>
    </row>
    <row r="23" spans="1:57" x14ac:dyDescent="0.2">
      <c r="A23" s="216"/>
      <c r="B23" s="216"/>
      <c r="C23" s="216"/>
      <c r="D23" s="216"/>
      <c r="E23" s="221"/>
      <c r="F23" s="222"/>
      <c r="G23" s="221"/>
      <c r="H23" s="223"/>
      <c r="I23" s="221"/>
      <c r="J23" s="215"/>
      <c r="K23" s="215"/>
      <c r="L23" s="215"/>
      <c r="BA23">
        <v>0</v>
      </c>
    </row>
    <row r="24" spans="1:57" x14ac:dyDescent="0.2">
      <c r="A24" s="216"/>
      <c r="B24" s="216"/>
      <c r="C24" s="216"/>
      <c r="D24" s="216"/>
      <c r="E24" s="221"/>
      <c r="F24" s="222"/>
      <c r="G24" s="221"/>
      <c r="H24" s="223"/>
      <c r="I24" s="221"/>
      <c r="J24" s="215"/>
      <c r="K24" s="215"/>
      <c r="L24" s="215"/>
      <c r="BA24">
        <v>0</v>
      </c>
    </row>
    <row r="25" spans="1:57" x14ac:dyDescent="0.2">
      <c r="A25" s="216"/>
      <c r="B25" s="216"/>
      <c r="C25" s="216"/>
      <c r="D25" s="216"/>
      <c r="E25" s="221"/>
      <c r="F25" s="222"/>
      <c r="G25" s="221"/>
      <c r="H25" s="223"/>
      <c r="I25" s="221"/>
      <c r="J25" s="215"/>
      <c r="K25" s="215"/>
      <c r="L25" s="215"/>
      <c r="BA25">
        <v>0</v>
      </c>
    </row>
    <row r="26" spans="1:57" x14ac:dyDescent="0.2">
      <c r="A26" s="216"/>
      <c r="B26" s="216"/>
      <c r="C26" s="216"/>
      <c r="D26" s="216"/>
      <c r="E26" s="221"/>
      <c r="F26" s="222"/>
      <c r="G26" s="221"/>
      <c r="H26" s="223"/>
      <c r="I26" s="221"/>
      <c r="J26" s="215"/>
      <c r="K26" s="215"/>
      <c r="L26" s="215"/>
      <c r="BA26">
        <v>1</v>
      </c>
    </row>
    <row r="27" spans="1:57" x14ac:dyDescent="0.2">
      <c r="A27" s="216"/>
      <c r="B27" s="216"/>
      <c r="C27" s="216"/>
      <c r="D27" s="216"/>
      <c r="E27" s="221"/>
      <c r="F27" s="222"/>
      <c r="G27" s="221"/>
      <c r="H27" s="223"/>
      <c r="I27" s="221"/>
      <c r="J27" s="215"/>
      <c r="K27" s="215"/>
      <c r="L27" s="215"/>
      <c r="BA27">
        <v>1</v>
      </c>
    </row>
    <row r="28" spans="1:57" x14ac:dyDescent="0.2">
      <c r="A28" s="216"/>
      <c r="B28" s="216"/>
      <c r="C28" s="216"/>
      <c r="D28" s="216"/>
      <c r="E28" s="221"/>
      <c r="F28" s="222"/>
      <c r="G28" s="221"/>
      <c r="H28" s="223"/>
      <c r="I28" s="221"/>
      <c r="J28" s="215"/>
      <c r="K28" s="215"/>
      <c r="L28" s="215"/>
      <c r="BA28">
        <v>2</v>
      </c>
    </row>
    <row r="29" spans="1:57" x14ac:dyDescent="0.2">
      <c r="A29" s="216"/>
      <c r="B29" s="216"/>
      <c r="C29" s="216"/>
      <c r="D29" s="216"/>
      <c r="E29" s="221"/>
      <c r="F29" s="222"/>
      <c r="G29" s="221"/>
      <c r="H29" s="223"/>
      <c r="I29" s="221"/>
      <c r="J29" s="215"/>
      <c r="K29" s="215"/>
      <c r="L29" s="215"/>
      <c r="BA29">
        <v>2</v>
      </c>
    </row>
    <row r="30" spans="1:57" x14ac:dyDescent="0.2">
      <c r="A30" s="216"/>
      <c r="B30" s="217"/>
      <c r="C30" s="216"/>
      <c r="D30" s="224"/>
      <c r="E30" s="224"/>
      <c r="F30" s="224"/>
      <c r="G30" s="224"/>
      <c r="H30" s="225"/>
      <c r="I30" s="225"/>
      <c r="J30" s="215"/>
      <c r="K30" s="215"/>
      <c r="L30" s="215"/>
    </row>
    <row r="31" spans="1:57" x14ac:dyDescent="0.2">
      <c r="A31" s="215"/>
      <c r="B31" s="215"/>
      <c r="C31" s="215"/>
      <c r="D31" s="215"/>
      <c r="E31" s="215"/>
      <c r="F31" s="215"/>
      <c r="G31" s="215"/>
      <c r="H31" s="215"/>
      <c r="I31" s="215"/>
      <c r="J31" s="215"/>
      <c r="K31" s="215"/>
      <c r="L31" s="215"/>
    </row>
    <row r="32" spans="1:57" x14ac:dyDescent="0.2">
      <c r="A32" s="215"/>
      <c r="B32" s="226"/>
      <c r="C32" s="215"/>
      <c r="D32" s="215"/>
      <c r="E32" s="215"/>
      <c r="F32" s="227"/>
      <c r="G32" s="228"/>
      <c r="H32" s="228"/>
      <c r="I32" s="229"/>
      <c r="J32" s="215"/>
      <c r="K32" s="215"/>
      <c r="L32" s="215"/>
    </row>
    <row r="33" spans="1:12" x14ac:dyDescent="0.2">
      <c r="A33" s="215"/>
      <c r="B33" s="215"/>
      <c r="C33" s="215"/>
      <c r="D33" s="215"/>
      <c r="E33" s="215"/>
      <c r="F33" s="227"/>
      <c r="G33" s="228"/>
      <c r="H33" s="228"/>
      <c r="I33" s="229"/>
      <c r="J33" s="215"/>
      <c r="K33" s="215"/>
      <c r="L33" s="215"/>
    </row>
    <row r="34" spans="1:12" x14ac:dyDescent="0.2">
      <c r="A34" s="215"/>
      <c r="B34" s="215"/>
      <c r="C34" s="215"/>
      <c r="D34" s="215"/>
      <c r="E34" s="215"/>
      <c r="F34" s="227"/>
      <c r="G34" s="228"/>
      <c r="H34" s="228"/>
      <c r="I34" s="229"/>
      <c r="J34" s="215"/>
      <c r="K34" s="215"/>
      <c r="L34" s="215"/>
    </row>
    <row r="35" spans="1:12" x14ac:dyDescent="0.2">
      <c r="A35" s="215"/>
      <c r="B35" s="215"/>
      <c r="C35" s="215"/>
      <c r="D35" s="215"/>
      <c r="E35" s="215"/>
      <c r="F35" s="227"/>
      <c r="G35" s="228"/>
      <c r="H35" s="228"/>
      <c r="I35" s="229"/>
      <c r="J35" s="215"/>
      <c r="K35" s="215"/>
      <c r="L35" s="215"/>
    </row>
    <row r="36" spans="1:12" x14ac:dyDescent="0.2">
      <c r="A36" s="215"/>
      <c r="B36" s="215"/>
      <c r="C36" s="215"/>
      <c r="D36" s="215"/>
      <c r="E36" s="215"/>
      <c r="F36" s="227"/>
      <c r="G36" s="228"/>
      <c r="H36" s="228"/>
      <c r="I36" s="229"/>
      <c r="J36" s="215"/>
      <c r="K36" s="215"/>
      <c r="L36" s="215"/>
    </row>
    <row r="37" spans="1:12" x14ac:dyDescent="0.2">
      <c r="A37" s="215"/>
      <c r="B37" s="215"/>
      <c r="C37" s="215"/>
      <c r="D37" s="215"/>
      <c r="E37" s="215"/>
      <c r="F37" s="227"/>
      <c r="G37" s="228"/>
      <c r="H37" s="228"/>
      <c r="I37" s="229"/>
      <c r="J37" s="215"/>
      <c r="K37" s="215"/>
      <c r="L37" s="215"/>
    </row>
    <row r="38" spans="1:12" x14ac:dyDescent="0.2">
      <c r="F38" s="142"/>
      <c r="G38" s="143"/>
      <c r="H38" s="143"/>
      <c r="I38" s="144"/>
    </row>
    <row r="39" spans="1:12" x14ac:dyDescent="0.2">
      <c r="F39" s="142"/>
      <c r="G39" s="143"/>
      <c r="H39" s="143"/>
      <c r="I39" s="144"/>
    </row>
    <row r="40" spans="1:12" x14ac:dyDescent="0.2">
      <c r="F40" s="142"/>
      <c r="G40" s="143"/>
      <c r="H40" s="143"/>
      <c r="I40" s="144"/>
    </row>
    <row r="41" spans="1:12" x14ac:dyDescent="0.2">
      <c r="F41" s="142"/>
      <c r="G41" s="143"/>
      <c r="H41" s="143"/>
      <c r="I41" s="144"/>
    </row>
    <row r="42" spans="1:12" x14ac:dyDescent="0.2">
      <c r="F42" s="142"/>
      <c r="G42" s="143"/>
      <c r="H42" s="143"/>
      <c r="I42" s="144"/>
    </row>
    <row r="43" spans="1:12" x14ac:dyDescent="0.2">
      <c r="F43" s="142"/>
      <c r="G43" s="143"/>
      <c r="H43" s="143"/>
      <c r="I43" s="144"/>
    </row>
    <row r="44" spans="1:12" x14ac:dyDescent="0.2">
      <c r="F44" s="142"/>
      <c r="G44" s="143"/>
      <c r="H44" s="143"/>
      <c r="I44" s="144"/>
    </row>
    <row r="45" spans="1:12" x14ac:dyDescent="0.2">
      <c r="F45" s="142"/>
      <c r="G45" s="143"/>
      <c r="H45" s="143"/>
      <c r="I45" s="144"/>
    </row>
    <row r="46" spans="1:12" x14ac:dyDescent="0.2">
      <c r="F46" s="142"/>
      <c r="G46" s="143"/>
      <c r="H46" s="143"/>
      <c r="I46" s="144"/>
    </row>
    <row r="47" spans="1:12" x14ac:dyDescent="0.2">
      <c r="F47" s="142"/>
      <c r="G47" s="143"/>
      <c r="H47" s="143"/>
      <c r="I47" s="144"/>
    </row>
    <row r="48" spans="1:12" x14ac:dyDescent="0.2">
      <c r="F48" s="142"/>
      <c r="G48" s="143"/>
      <c r="H48" s="143"/>
      <c r="I48" s="144"/>
    </row>
    <row r="49" spans="6:9" x14ac:dyDescent="0.2">
      <c r="F49" s="142"/>
      <c r="G49" s="143"/>
      <c r="H49" s="143"/>
      <c r="I49" s="144"/>
    </row>
    <row r="50" spans="6:9" x14ac:dyDescent="0.2">
      <c r="F50" s="142"/>
      <c r="G50" s="143"/>
      <c r="H50" s="143"/>
      <c r="I50" s="144"/>
    </row>
    <row r="51" spans="6:9" x14ac:dyDescent="0.2">
      <c r="F51" s="142"/>
      <c r="G51" s="143"/>
      <c r="H51" s="143"/>
      <c r="I51" s="144"/>
    </row>
    <row r="52" spans="6:9" x14ac:dyDescent="0.2">
      <c r="F52" s="142"/>
      <c r="G52" s="143"/>
      <c r="H52" s="143"/>
      <c r="I52" s="144"/>
    </row>
    <row r="53" spans="6:9" x14ac:dyDescent="0.2">
      <c r="F53" s="142"/>
      <c r="G53" s="143"/>
      <c r="H53" s="143"/>
      <c r="I53" s="144"/>
    </row>
    <row r="54" spans="6:9" x14ac:dyDescent="0.2">
      <c r="F54" s="142"/>
      <c r="G54" s="143"/>
      <c r="H54" s="143"/>
      <c r="I54" s="144"/>
    </row>
    <row r="55" spans="6:9" x14ac:dyDescent="0.2">
      <c r="F55" s="142"/>
      <c r="G55" s="143"/>
      <c r="H55" s="143"/>
      <c r="I55" s="144"/>
    </row>
    <row r="56" spans="6:9" x14ac:dyDescent="0.2">
      <c r="F56" s="142"/>
      <c r="G56" s="143"/>
      <c r="H56" s="143"/>
      <c r="I56" s="144"/>
    </row>
    <row r="57" spans="6:9" x14ac:dyDescent="0.2">
      <c r="F57" s="142"/>
      <c r="G57" s="143"/>
      <c r="H57" s="143"/>
      <c r="I57" s="144"/>
    </row>
    <row r="58" spans="6:9" x14ac:dyDescent="0.2">
      <c r="F58" s="142"/>
      <c r="G58" s="143"/>
      <c r="H58" s="143"/>
      <c r="I58" s="144"/>
    </row>
    <row r="59" spans="6:9" x14ac:dyDescent="0.2">
      <c r="F59" s="142"/>
      <c r="G59" s="143"/>
      <c r="H59" s="143"/>
      <c r="I59" s="144"/>
    </row>
    <row r="60" spans="6:9" x14ac:dyDescent="0.2">
      <c r="F60" s="142"/>
      <c r="G60" s="143"/>
      <c r="H60" s="143"/>
      <c r="I60" s="144"/>
    </row>
    <row r="61" spans="6:9" x14ac:dyDescent="0.2">
      <c r="F61" s="142"/>
      <c r="G61" s="143"/>
      <c r="H61" s="143"/>
      <c r="I61" s="144"/>
    </row>
    <row r="62" spans="6:9" x14ac:dyDescent="0.2">
      <c r="F62" s="142"/>
      <c r="G62" s="143"/>
      <c r="H62" s="143"/>
      <c r="I62" s="144"/>
    </row>
    <row r="63" spans="6:9" x14ac:dyDescent="0.2">
      <c r="F63" s="142"/>
      <c r="G63" s="143"/>
      <c r="H63" s="143"/>
      <c r="I63" s="144"/>
    </row>
    <row r="64" spans="6:9" x14ac:dyDescent="0.2">
      <c r="F64" s="142"/>
      <c r="G64" s="143"/>
      <c r="H64" s="143"/>
      <c r="I64" s="144"/>
    </row>
    <row r="65" spans="6:9" x14ac:dyDescent="0.2">
      <c r="F65" s="142"/>
      <c r="G65" s="143"/>
      <c r="H65" s="143"/>
      <c r="I65" s="144"/>
    </row>
    <row r="66" spans="6:9" x14ac:dyDescent="0.2">
      <c r="F66" s="142"/>
      <c r="G66" s="143"/>
      <c r="H66" s="143"/>
      <c r="I66" s="144"/>
    </row>
    <row r="67" spans="6:9" x14ac:dyDescent="0.2">
      <c r="F67" s="142"/>
      <c r="G67" s="143"/>
      <c r="H67" s="143"/>
      <c r="I67" s="144"/>
    </row>
    <row r="68" spans="6:9" x14ac:dyDescent="0.2">
      <c r="F68" s="142"/>
      <c r="G68" s="143"/>
      <c r="H68" s="143"/>
      <c r="I68" s="144"/>
    </row>
    <row r="69" spans="6:9" x14ac:dyDescent="0.2">
      <c r="F69" s="142"/>
      <c r="G69" s="143"/>
      <c r="H69" s="143"/>
      <c r="I69" s="144"/>
    </row>
    <row r="70" spans="6:9" x14ac:dyDescent="0.2">
      <c r="F70" s="142"/>
      <c r="G70" s="143"/>
      <c r="H70" s="143"/>
      <c r="I70" s="144"/>
    </row>
    <row r="71" spans="6:9" x14ac:dyDescent="0.2">
      <c r="F71" s="142"/>
      <c r="G71" s="143"/>
      <c r="H71" s="143"/>
      <c r="I71" s="144"/>
    </row>
    <row r="72" spans="6:9" x14ac:dyDescent="0.2">
      <c r="F72" s="142"/>
      <c r="G72" s="143"/>
      <c r="H72" s="143"/>
      <c r="I72" s="144"/>
    </row>
    <row r="73" spans="6:9" x14ac:dyDescent="0.2">
      <c r="F73" s="142"/>
      <c r="G73" s="143"/>
      <c r="H73" s="143"/>
      <c r="I73" s="144"/>
    </row>
    <row r="74" spans="6:9" x14ac:dyDescent="0.2">
      <c r="F74" s="142"/>
      <c r="G74" s="143"/>
      <c r="H74" s="143"/>
      <c r="I74" s="144"/>
    </row>
    <row r="75" spans="6:9" x14ac:dyDescent="0.2">
      <c r="F75" s="142"/>
      <c r="G75" s="143"/>
      <c r="H75" s="143"/>
      <c r="I75" s="144"/>
    </row>
    <row r="76" spans="6:9" x14ac:dyDescent="0.2">
      <c r="F76" s="142"/>
      <c r="G76" s="143"/>
      <c r="H76" s="143"/>
      <c r="I76" s="144"/>
    </row>
    <row r="77" spans="6:9" x14ac:dyDescent="0.2">
      <c r="F77" s="142"/>
      <c r="G77" s="143"/>
      <c r="H77" s="143"/>
      <c r="I77" s="144"/>
    </row>
    <row r="78" spans="6:9" x14ac:dyDescent="0.2">
      <c r="F78" s="142"/>
      <c r="G78" s="143"/>
      <c r="H78" s="143"/>
      <c r="I78" s="144"/>
    </row>
    <row r="79" spans="6:9" x14ac:dyDescent="0.2">
      <c r="F79" s="142"/>
      <c r="G79" s="143"/>
      <c r="H79" s="143"/>
      <c r="I79" s="144"/>
    </row>
    <row r="80" spans="6:9" x14ac:dyDescent="0.2">
      <c r="F80" s="142"/>
      <c r="G80" s="143"/>
      <c r="H80" s="143"/>
      <c r="I80" s="144"/>
    </row>
    <row r="81" spans="6:9" x14ac:dyDescent="0.2">
      <c r="F81" s="142"/>
      <c r="G81" s="143"/>
      <c r="H81" s="143"/>
      <c r="I81" s="144"/>
    </row>
  </sheetData>
  <mergeCells count="4">
    <mergeCell ref="A1:B1"/>
    <mergeCell ref="A2:B2"/>
    <mergeCell ref="G2:I2"/>
    <mergeCell ref="H30:I30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CZ376"/>
  <sheetViews>
    <sheetView showGridLines="0" showZeros="0" tabSelected="1" zoomScaleNormal="100" workbookViewId="0">
      <selection activeCell="L40" sqref="L40"/>
    </sheetView>
  </sheetViews>
  <sheetFormatPr defaultRowHeight="12.75" x14ac:dyDescent="0.2"/>
  <cols>
    <col min="1" max="1" width="4.42578125" style="146" customWidth="1"/>
    <col min="2" max="2" width="11.5703125" style="146" customWidth="1"/>
    <col min="3" max="3" width="40.42578125" style="146" customWidth="1"/>
    <col min="4" max="4" width="5.5703125" style="146" customWidth="1"/>
    <col min="5" max="5" width="8.5703125" style="203" customWidth="1"/>
    <col min="6" max="6" width="9.85546875" style="146" customWidth="1"/>
    <col min="7" max="7" width="13.85546875" style="146" customWidth="1"/>
    <col min="8" max="11" width="9.140625" style="146"/>
    <col min="12" max="12" width="75.42578125" style="146" customWidth="1"/>
    <col min="13" max="13" width="45.28515625" style="146" customWidth="1"/>
    <col min="14" max="16384" width="9.140625" style="146"/>
  </cols>
  <sheetData>
    <row r="1" spans="1:104" ht="15.75" x14ac:dyDescent="0.25">
      <c r="A1" s="145" t="s">
        <v>72</v>
      </c>
      <c r="B1" s="145"/>
      <c r="C1" s="145"/>
      <c r="D1" s="145"/>
      <c r="E1" s="145"/>
      <c r="F1" s="145"/>
      <c r="G1" s="145"/>
    </row>
    <row r="2" spans="1:104" ht="14.25" customHeight="1" thickBot="1" x14ac:dyDescent="0.25">
      <c r="A2" s="147"/>
      <c r="B2" s="148"/>
      <c r="C2" s="149"/>
      <c r="D2" s="149"/>
      <c r="E2" s="150"/>
      <c r="F2" s="149"/>
      <c r="G2" s="149"/>
    </row>
    <row r="3" spans="1:104" ht="13.5" thickTop="1" x14ac:dyDescent="0.2">
      <c r="A3" s="108" t="s">
        <v>48</v>
      </c>
      <c r="B3" s="109"/>
      <c r="C3" s="110" t="str">
        <f>CONCATENATE(cislostavby," ",nazevstavby)</f>
        <v>20200307 OOP Město Albrechtice</v>
      </c>
      <c r="D3" s="151"/>
      <c r="E3" s="152" t="s">
        <v>59</v>
      </c>
      <c r="F3" s="153" t="str">
        <f>Rekapitulace!H1</f>
        <v>11</v>
      </c>
      <c r="G3" s="154"/>
    </row>
    <row r="4" spans="1:104" ht="13.5" thickBot="1" x14ac:dyDescent="0.25">
      <c r="A4" s="155" t="s">
        <v>50</v>
      </c>
      <c r="B4" s="117"/>
      <c r="C4" s="118" t="str">
        <f>CONCATENATE(cisloobjektu," ",nazevobjektu)</f>
        <v>1 Stavební úpravy 1.NP a 4.NP</v>
      </c>
      <c r="D4" s="156"/>
      <c r="E4" s="157" t="str">
        <f>Rekapitulace!G2</f>
        <v>Zdravoinstalace 4.NP</v>
      </c>
      <c r="F4" s="158"/>
      <c r="G4" s="159"/>
    </row>
    <row r="5" spans="1:104" ht="13.5" thickTop="1" x14ac:dyDescent="0.2">
      <c r="A5" s="160"/>
      <c r="B5" s="147"/>
      <c r="C5" s="147"/>
      <c r="D5" s="147"/>
      <c r="E5" s="161"/>
      <c r="F5" s="147"/>
      <c r="G5" s="162"/>
    </row>
    <row r="6" spans="1:104" x14ac:dyDescent="0.2">
      <c r="A6" s="163" t="s">
        <v>60</v>
      </c>
      <c r="B6" s="164" t="s">
        <v>61</v>
      </c>
      <c r="C6" s="164" t="s">
        <v>62</v>
      </c>
      <c r="D6" s="164" t="s">
        <v>63</v>
      </c>
      <c r="E6" s="165" t="s">
        <v>64</v>
      </c>
      <c r="F6" s="164" t="s">
        <v>65</v>
      </c>
      <c r="G6" s="166" t="s">
        <v>66</v>
      </c>
    </row>
    <row r="7" spans="1:104" x14ac:dyDescent="0.2">
      <c r="A7" s="167" t="s">
        <v>67</v>
      </c>
      <c r="B7" s="168" t="s">
        <v>78</v>
      </c>
      <c r="C7" s="169" t="s">
        <v>79</v>
      </c>
      <c r="D7" s="170"/>
      <c r="E7" s="171"/>
      <c r="F7" s="171"/>
      <c r="G7" s="172"/>
      <c r="H7" s="173"/>
      <c r="I7" s="173"/>
      <c r="O7" s="174">
        <v>1</v>
      </c>
    </row>
    <row r="8" spans="1:104" ht="22.5" x14ac:dyDescent="0.2">
      <c r="A8" s="175">
        <v>1</v>
      </c>
      <c r="B8" s="176" t="s">
        <v>80</v>
      </c>
      <c r="C8" s="177" t="s">
        <v>81</v>
      </c>
      <c r="D8" s="178" t="s">
        <v>82</v>
      </c>
      <c r="E8" s="179">
        <v>8.1449999999999996</v>
      </c>
      <c r="F8" s="179">
        <v>0</v>
      </c>
      <c r="G8" s="180">
        <f>E8*F8</f>
        <v>0</v>
      </c>
      <c r="O8" s="174">
        <v>2</v>
      </c>
      <c r="AA8" s="146">
        <v>1</v>
      </c>
      <c r="AB8" s="146">
        <v>1</v>
      </c>
      <c r="AC8" s="146">
        <v>1</v>
      </c>
      <c r="AZ8" s="146">
        <v>1</v>
      </c>
      <c r="BA8" s="146">
        <f>IF(AZ8=1,G8,0)</f>
        <v>0</v>
      </c>
      <c r="BB8" s="146">
        <f>IF(AZ8=2,G8,0)</f>
        <v>0</v>
      </c>
      <c r="BC8" s="146">
        <f>IF(AZ8=3,G8,0)</f>
        <v>0</v>
      </c>
      <c r="BD8" s="146">
        <f>IF(AZ8=4,G8,0)</f>
        <v>0</v>
      </c>
      <c r="BE8" s="146">
        <f>IF(AZ8=5,G8,0)</f>
        <v>0</v>
      </c>
      <c r="CA8" s="174">
        <v>1</v>
      </c>
      <c r="CB8" s="174">
        <v>1</v>
      </c>
      <c r="CZ8" s="146">
        <v>6.8000000000000005E-2</v>
      </c>
    </row>
    <row r="9" spans="1:104" x14ac:dyDescent="0.2">
      <c r="A9" s="181"/>
      <c r="B9" s="182"/>
      <c r="C9" s="183" t="s">
        <v>83</v>
      </c>
      <c r="D9" s="184"/>
      <c r="E9" s="184"/>
      <c r="F9" s="184"/>
      <c r="G9" s="185"/>
      <c r="L9" s="186" t="s">
        <v>83</v>
      </c>
      <c r="O9" s="174">
        <v>3</v>
      </c>
    </row>
    <row r="10" spans="1:104" x14ac:dyDescent="0.2">
      <c r="A10" s="181"/>
      <c r="B10" s="187"/>
      <c r="C10" s="188" t="s">
        <v>84</v>
      </c>
      <c r="D10" s="189"/>
      <c r="E10" s="190">
        <v>8.1449999999999996</v>
      </c>
      <c r="F10" s="191"/>
      <c r="G10" s="192"/>
      <c r="M10" s="186" t="s">
        <v>84</v>
      </c>
      <c r="O10" s="174"/>
    </row>
    <row r="11" spans="1:104" x14ac:dyDescent="0.2">
      <c r="A11" s="193"/>
      <c r="B11" s="194" t="s">
        <v>70</v>
      </c>
      <c r="C11" s="195" t="str">
        <f>CONCATENATE(B7," ",C7)</f>
        <v>61 Upravy povrchů vnitřní</v>
      </c>
      <c r="D11" s="196"/>
      <c r="E11" s="197"/>
      <c r="F11" s="198"/>
      <c r="G11" s="199">
        <f>SUM(G7:G10)</f>
        <v>0</v>
      </c>
      <c r="O11" s="174">
        <v>4</v>
      </c>
      <c r="BA11" s="200">
        <f>SUM(BA7:BA10)</f>
        <v>0</v>
      </c>
      <c r="BB11" s="200">
        <f>SUM(BB7:BB10)</f>
        <v>0</v>
      </c>
      <c r="BC11" s="200">
        <f>SUM(BC7:BC10)</f>
        <v>0</v>
      </c>
      <c r="BD11" s="200">
        <f>SUM(BD7:BD10)</f>
        <v>0</v>
      </c>
      <c r="BE11" s="200">
        <f>SUM(BE7:BE10)</f>
        <v>0</v>
      </c>
    </row>
    <row r="12" spans="1:104" x14ac:dyDescent="0.2">
      <c r="A12" s="167" t="s">
        <v>67</v>
      </c>
      <c r="B12" s="168" t="s">
        <v>85</v>
      </c>
      <c r="C12" s="169" t="s">
        <v>86</v>
      </c>
      <c r="D12" s="170"/>
      <c r="E12" s="171"/>
      <c r="F12" s="171"/>
      <c r="G12" s="172"/>
      <c r="H12" s="173"/>
      <c r="I12" s="173"/>
      <c r="O12" s="174">
        <v>1</v>
      </c>
    </row>
    <row r="13" spans="1:104" x14ac:dyDescent="0.2">
      <c r="A13" s="175">
        <v>2</v>
      </c>
      <c r="B13" s="176" t="s">
        <v>87</v>
      </c>
      <c r="C13" s="177" t="s">
        <v>88</v>
      </c>
      <c r="D13" s="178" t="s">
        <v>89</v>
      </c>
      <c r="E13" s="179">
        <v>0.38400000000000001</v>
      </c>
      <c r="F13" s="179">
        <v>0</v>
      </c>
      <c r="G13" s="180">
        <f>E13*F13</f>
        <v>0</v>
      </c>
      <c r="O13" s="174">
        <v>2</v>
      </c>
      <c r="AA13" s="146">
        <v>1</v>
      </c>
      <c r="AB13" s="146">
        <v>1</v>
      </c>
      <c r="AC13" s="146">
        <v>1</v>
      </c>
      <c r="AZ13" s="146">
        <v>1</v>
      </c>
      <c r="BA13" s="146">
        <f>IF(AZ13=1,G13,0)</f>
        <v>0</v>
      </c>
      <c r="BB13" s="146">
        <f>IF(AZ13=2,G13,0)</f>
        <v>0</v>
      </c>
      <c r="BC13" s="146">
        <f>IF(AZ13=3,G13,0)</f>
        <v>0</v>
      </c>
      <c r="BD13" s="146">
        <f>IF(AZ13=4,G13,0)</f>
        <v>0</v>
      </c>
      <c r="BE13" s="146">
        <f>IF(AZ13=5,G13,0)</f>
        <v>0</v>
      </c>
      <c r="CA13" s="174">
        <v>1</v>
      </c>
      <c r="CB13" s="174">
        <v>1</v>
      </c>
      <c r="CZ13" s="146">
        <v>2.5</v>
      </c>
    </row>
    <row r="14" spans="1:104" x14ac:dyDescent="0.2">
      <c r="A14" s="181"/>
      <c r="B14" s="182"/>
      <c r="C14" s="183" t="s">
        <v>83</v>
      </c>
      <c r="D14" s="184"/>
      <c r="E14" s="184"/>
      <c r="F14" s="184"/>
      <c r="G14" s="185"/>
      <c r="L14" s="186" t="s">
        <v>83</v>
      </c>
      <c r="O14" s="174">
        <v>3</v>
      </c>
    </row>
    <row r="15" spans="1:104" x14ac:dyDescent="0.2">
      <c r="A15" s="181"/>
      <c r="B15" s="187"/>
      <c r="C15" s="188" t="s">
        <v>90</v>
      </c>
      <c r="D15" s="189"/>
      <c r="E15" s="190">
        <v>0.38400000000000001</v>
      </c>
      <c r="F15" s="191"/>
      <c r="G15" s="192"/>
      <c r="M15" s="186" t="s">
        <v>90</v>
      </c>
      <c r="O15" s="174"/>
    </row>
    <row r="16" spans="1:104" x14ac:dyDescent="0.2">
      <c r="A16" s="193"/>
      <c r="B16" s="194" t="s">
        <v>70</v>
      </c>
      <c r="C16" s="195" t="str">
        <f>CONCATENATE(B12," ",C12)</f>
        <v>63 Podlahy a podlahové konstrukce</v>
      </c>
      <c r="D16" s="196"/>
      <c r="E16" s="197"/>
      <c r="F16" s="198"/>
      <c r="G16" s="199">
        <f>SUM(G12:G15)</f>
        <v>0</v>
      </c>
      <c r="O16" s="174">
        <v>4</v>
      </c>
      <c r="BA16" s="200">
        <f>SUM(BA12:BA15)</f>
        <v>0</v>
      </c>
      <c r="BB16" s="200">
        <f>SUM(BB12:BB15)</f>
        <v>0</v>
      </c>
      <c r="BC16" s="200">
        <f>SUM(BC12:BC15)</f>
        <v>0</v>
      </c>
      <c r="BD16" s="200">
        <f>SUM(BD12:BD15)</f>
        <v>0</v>
      </c>
      <c r="BE16" s="200">
        <f>SUM(BE12:BE15)</f>
        <v>0</v>
      </c>
    </row>
    <row r="17" spans="1:104" x14ac:dyDescent="0.2">
      <c r="A17" s="167" t="s">
        <v>67</v>
      </c>
      <c r="B17" s="168" t="s">
        <v>91</v>
      </c>
      <c r="C17" s="169" t="s">
        <v>92</v>
      </c>
      <c r="D17" s="170"/>
      <c r="E17" s="171"/>
      <c r="F17" s="171"/>
      <c r="G17" s="172"/>
      <c r="H17" s="173"/>
      <c r="I17" s="173"/>
      <c r="O17" s="174">
        <v>1</v>
      </c>
    </row>
    <row r="18" spans="1:104" x14ac:dyDescent="0.2">
      <c r="A18" s="175">
        <v>3</v>
      </c>
      <c r="B18" s="176" t="s">
        <v>93</v>
      </c>
      <c r="C18" s="177" t="s">
        <v>94</v>
      </c>
      <c r="D18" s="178" t="s">
        <v>95</v>
      </c>
      <c r="E18" s="179">
        <v>36.299999999999997</v>
      </c>
      <c r="F18" s="179">
        <v>0</v>
      </c>
      <c r="G18" s="180">
        <f>E18*F18</f>
        <v>0</v>
      </c>
      <c r="O18" s="174">
        <v>2</v>
      </c>
      <c r="AA18" s="146">
        <v>1</v>
      </c>
      <c r="AB18" s="146">
        <v>1</v>
      </c>
      <c r="AC18" s="146">
        <v>1</v>
      </c>
      <c r="AZ18" s="146">
        <v>1</v>
      </c>
      <c r="BA18" s="146">
        <f>IF(AZ18=1,G18,0)</f>
        <v>0</v>
      </c>
      <c r="BB18" s="146">
        <f>IF(AZ18=2,G18,0)</f>
        <v>0</v>
      </c>
      <c r="BC18" s="146">
        <f>IF(AZ18=3,G18,0)</f>
        <v>0</v>
      </c>
      <c r="BD18" s="146">
        <f>IF(AZ18=4,G18,0)</f>
        <v>0</v>
      </c>
      <c r="BE18" s="146">
        <f>IF(AZ18=5,G18,0)</f>
        <v>0</v>
      </c>
      <c r="CA18" s="174">
        <v>1</v>
      </c>
      <c r="CB18" s="174">
        <v>1</v>
      </c>
      <c r="CZ18" s="146">
        <v>4.8999999999999998E-4</v>
      </c>
    </row>
    <row r="19" spans="1:104" x14ac:dyDescent="0.2">
      <c r="A19" s="181"/>
      <c r="B19" s="182"/>
      <c r="C19" s="183" t="s">
        <v>83</v>
      </c>
      <c r="D19" s="184"/>
      <c r="E19" s="184"/>
      <c r="F19" s="184"/>
      <c r="G19" s="185"/>
      <c r="L19" s="186" t="s">
        <v>83</v>
      </c>
      <c r="O19" s="174">
        <v>3</v>
      </c>
    </row>
    <row r="20" spans="1:104" x14ac:dyDescent="0.2">
      <c r="A20" s="181"/>
      <c r="B20" s="187"/>
      <c r="C20" s="188" t="s">
        <v>96</v>
      </c>
      <c r="D20" s="189"/>
      <c r="E20" s="190">
        <v>36.299999999999997</v>
      </c>
      <c r="F20" s="191"/>
      <c r="G20" s="192"/>
      <c r="M20" s="186" t="s">
        <v>96</v>
      </c>
      <c r="O20" s="174"/>
    </row>
    <row r="21" spans="1:104" x14ac:dyDescent="0.2">
      <c r="A21" s="175">
        <v>4</v>
      </c>
      <c r="B21" s="176" t="s">
        <v>97</v>
      </c>
      <c r="C21" s="177" t="s">
        <v>98</v>
      </c>
      <c r="D21" s="178" t="s">
        <v>95</v>
      </c>
      <c r="E21" s="179">
        <v>18</v>
      </c>
      <c r="F21" s="179">
        <v>0</v>
      </c>
      <c r="G21" s="180">
        <f>E21*F21</f>
        <v>0</v>
      </c>
      <c r="O21" s="174">
        <v>2</v>
      </c>
      <c r="AA21" s="146">
        <v>1</v>
      </c>
      <c r="AB21" s="146">
        <v>1</v>
      </c>
      <c r="AC21" s="146">
        <v>1</v>
      </c>
      <c r="AZ21" s="146">
        <v>1</v>
      </c>
      <c r="BA21" s="146">
        <f>IF(AZ21=1,G21,0)</f>
        <v>0</v>
      </c>
      <c r="BB21" s="146">
        <f>IF(AZ21=2,G21,0)</f>
        <v>0</v>
      </c>
      <c r="BC21" s="146">
        <f>IF(AZ21=3,G21,0)</f>
        <v>0</v>
      </c>
      <c r="BD21" s="146">
        <f>IF(AZ21=4,G21,0)</f>
        <v>0</v>
      </c>
      <c r="BE21" s="146">
        <f>IF(AZ21=5,G21,0)</f>
        <v>0</v>
      </c>
      <c r="CA21" s="174">
        <v>1</v>
      </c>
      <c r="CB21" s="174">
        <v>1</v>
      </c>
      <c r="CZ21" s="146">
        <v>4.8999999999999998E-4</v>
      </c>
    </row>
    <row r="22" spans="1:104" x14ac:dyDescent="0.2">
      <c r="A22" s="181"/>
      <c r="B22" s="182"/>
      <c r="C22" s="183" t="s">
        <v>83</v>
      </c>
      <c r="D22" s="184"/>
      <c r="E22" s="184"/>
      <c r="F22" s="184"/>
      <c r="G22" s="185"/>
      <c r="L22" s="186" t="s">
        <v>83</v>
      </c>
      <c r="O22" s="174">
        <v>3</v>
      </c>
    </row>
    <row r="23" spans="1:104" x14ac:dyDescent="0.2">
      <c r="A23" s="181"/>
      <c r="B23" s="187"/>
      <c r="C23" s="188" t="s">
        <v>99</v>
      </c>
      <c r="D23" s="189"/>
      <c r="E23" s="190">
        <v>18</v>
      </c>
      <c r="F23" s="191"/>
      <c r="G23" s="192"/>
      <c r="M23" s="186" t="s">
        <v>99</v>
      </c>
      <c r="O23" s="174"/>
    </row>
    <row r="24" spans="1:104" x14ac:dyDescent="0.2">
      <c r="A24" s="175">
        <v>5</v>
      </c>
      <c r="B24" s="176" t="s">
        <v>100</v>
      </c>
      <c r="C24" s="177" t="s">
        <v>101</v>
      </c>
      <c r="D24" s="178" t="s">
        <v>95</v>
      </c>
      <c r="E24" s="179">
        <v>32</v>
      </c>
      <c r="F24" s="179">
        <v>0</v>
      </c>
      <c r="G24" s="180">
        <f>E24*F24</f>
        <v>0</v>
      </c>
      <c r="O24" s="174">
        <v>2</v>
      </c>
      <c r="AA24" s="146">
        <v>1</v>
      </c>
      <c r="AB24" s="146">
        <v>1</v>
      </c>
      <c r="AC24" s="146">
        <v>1</v>
      </c>
      <c r="AZ24" s="146">
        <v>1</v>
      </c>
      <c r="BA24" s="146">
        <f>IF(AZ24=1,G24,0)</f>
        <v>0</v>
      </c>
      <c r="BB24" s="146">
        <f>IF(AZ24=2,G24,0)</f>
        <v>0</v>
      </c>
      <c r="BC24" s="146">
        <f>IF(AZ24=3,G24,0)</f>
        <v>0</v>
      </c>
      <c r="BD24" s="146">
        <f>IF(AZ24=4,G24,0)</f>
        <v>0</v>
      </c>
      <c r="BE24" s="146">
        <f>IF(AZ24=5,G24,0)</f>
        <v>0</v>
      </c>
      <c r="CA24" s="174">
        <v>1</v>
      </c>
      <c r="CB24" s="174">
        <v>1</v>
      </c>
      <c r="CZ24" s="146">
        <v>0</v>
      </c>
    </row>
    <row r="25" spans="1:104" x14ac:dyDescent="0.2">
      <c r="A25" s="181"/>
      <c r="B25" s="182"/>
      <c r="C25" s="183" t="s">
        <v>83</v>
      </c>
      <c r="D25" s="184"/>
      <c r="E25" s="184"/>
      <c r="F25" s="184"/>
      <c r="G25" s="185"/>
      <c r="L25" s="186" t="s">
        <v>83</v>
      </c>
      <c r="O25" s="174">
        <v>3</v>
      </c>
    </row>
    <row r="26" spans="1:104" x14ac:dyDescent="0.2">
      <c r="A26" s="181"/>
      <c r="B26" s="187"/>
      <c r="C26" s="188" t="s">
        <v>102</v>
      </c>
      <c r="D26" s="189"/>
      <c r="E26" s="190">
        <v>32</v>
      </c>
      <c r="F26" s="191"/>
      <c r="G26" s="192"/>
      <c r="M26" s="186" t="s">
        <v>102</v>
      </c>
      <c r="O26" s="174"/>
    </row>
    <row r="27" spans="1:104" x14ac:dyDescent="0.2">
      <c r="A27" s="193"/>
      <c r="B27" s="194" t="s">
        <v>70</v>
      </c>
      <c r="C27" s="195" t="str">
        <f>CONCATENATE(B17," ",C17)</f>
        <v>97 Prorážení otvorů</v>
      </c>
      <c r="D27" s="196"/>
      <c r="E27" s="197"/>
      <c r="F27" s="198"/>
      <c r="G27" s="199">
        <f>SUM(G17:G26)</f>
        <v>0</v>
      </c>
      <c r="O27" s="174">
        <v>4</v>
      </c>
      <c r="BA27" s="200">
        <f>SUM(BA17:BA26)</f>
        <v>0</v>
      </c>
      <c r="BB27" s="200">
        <f>SUM(BB17:BB26)</f>
        <v>0</v>
      </c>
      <c r="BC27" s="200">
        <f>SUM(BC17:BC26)</f>
        <v>0</v>
      </c>
      <c r="BD27" s="200">
        <f>SUM(BD17:BD26)</f>
        <v>0</v>
      </c>
      <c r="BE27" s="200">
        <f>SUM(BE17:BE26)</f>
        <v>0</v>
      </c>
    </row>
    <row r="28" spans="1:104" x14ac:dyDescent="0.2">
      <c r="A28" s="167" t="s">
        <v>67</v>
      </c>
      <c r="B28" s="168" t="s">
        <v>103</v>
      </c>
      <c r="C28" s="169" t="s">
        <v>104</v>
      </c>
      <c r="D28" s="170"/>
      <c r="E28" s="171"/>
      <c r="F28" s="171"/>
      <c r="G28" s="172"/>
      <c r="H28" s="173"/>
      <c r="I28" s="173"/>
      <c r="O28" s="174">
        <v>1</v>
      </c>
    </row>
    <row r="29" spans="1:104" x14ac:dyDescent="0.2">
      <c r="A29" s="175">
        <v>6</v>
      </c>
      <c r="B29" s="176" t="s">
        <v>105</v>
      </c>
      <c r="C29" s="177" t="s">
        <v>106</v>
      </c>
      <c r="D29" s="178" t="s">
        <v>107</v>
      </c>
      <c r="E29" s="179">
        <v>1.540467</v>
      </c>
      <c r="F29" s="179">
        <v>0</v>
      </c>
      <c r="G29" s="180">
        <f>E29*F29</f>
        <v>0</v>
      </c>
      <c r="O29" s="174">
        <v>2</v>
      </c>
      <c r="AA29" s="146">
        <v>7</v>
      </c>
      <c r="AB29" s="146">
        <v>1</v>
      </c>
      <c r="AC29" s="146">
        <v>2</v>
      </c>
      <c r="AZ29" s="146">
        <v>1</v>
      </c>
      <c r="BA29" s="146">
        <f>IF(AZ29=1,G29,0)</f>
        <v>0</v>
      </c>
      <c r="BB29" s="146">
        <f>IF(AZ29=2,G29,0)</f>
        <v>0</v>
      </c>
      <c r="BC29" s="146">
        <f>IF(AZ29=3,G29,0)</f>
        <v>0</v>
      </c>
      <c r="BD29" s="146">
        <f>IF(AZ29=4,G29,0)</f>
        <v>0</v>
      </c>
      <c r="BE29" s="146">
        <f>IF(AZ29=5,G29,0)</f>
        <v>0</v>
      </c>
      <c r="CA29" s="174">
        <v>7</v>
      </c>
      <c r="CB29" s="174">
        <v>1</v>
      </c>
      <c r="CZ29" s="146">
        <v>0</v>
      </c>
    </row>
    <row r="30" spans="1:104" x14ac:dyDescent="0.2">
      <c r="A30" s="193"/>
      <c r="B30" s="194" t="s">
        <v>70</v>
      </c>
      <c r="C30" s="195" t="str">
        <f>CONCATENATE(B28," ",C28)</f>
        <v>99 Staveništní přesun hmot</v>
      </c>
      <c r="D30" s="196"/>
      <c r="E30" s="197"/>
      <c r="F30" s="198"/>
      <c r="G30" s="199">
        <f>SUM(G28:G29)</f>
        <v>0</v>
      </c>
      <c r="O30" s="174">
        <v>4</v>
      </c>
      <c r="BA30" s="200">
        <f>SUM(BA28:BA29)</f>
        <v>0</v>
      </c>
      <c r="BB30" s="200">
        <f>SUM(BB28:BB29)</f>
        <v>0</v>
      </c>
      <c r="BC30" s="200">
        <f>SUM(BC28:BC29)</f>
        <v>0</v>
      </c>
      <c r="BD30" s="200">
        <f>SUM(BD28:BD29)</f>
        <v>0</v>
      </c>
      <c r="BE30" s="200">
        <f>SUM(BE28:BE29)</f>
        <v>0</v>
      </c>
    </row>
    <row r="31" spans="1:104" x14ac:dyDescent="0.2">
      <c r="A31" s="167" t="s">
        <v>67</v>
      </c>
      <c r="B31" s="168" t="s">
        <v>108</v>
      </c>
      <c r="C31" s="169" t="s">
        <v>109</v>
      </c>
      <c r="D31" s="170"/>
      <c r="E31" s="171"/>
      <c r="F31" s="171"/>
      <c r="G31" s="172"/>
      <c r="H31" s="173"/>
      <c r="I31" s="173"/>
      <c r="O31" s="174">
        <v>1</v>
      </c>
    </row>
    <row r="32" spans="1:104" ht="22.5" x14ac:dyDescent="0.2">
      <c r="A32" s="175">
        <v>7</v>
      </c>
      <c r="B32" s="176" t="s">
        <v>110</v>
      </c>
      <c r="C32" s="177" t="s">
        <v>111</v>
      </c>
      <c r="D32" s="178" t="s">
        <v>95</v>
      </c>
      <c r="E32" s="179">
        <v>146.15700000000001</v>
      </c>
      <c r="F32" s="179">
        <v>0</v>
      </c>
      <c r="G32" s="180">
        <f>E32*F32</f>
        <v>0</v>
      </c>
      <c r="O32" s="174">
        <v>2</v>
      </c>
      <c r="AA32" s="146">
        <v>1</v>
      </c>
      <c r="AB32" s="146">
        <v>0</v>
      </c>
      <c r="AC32" s="146">
        <v>0</v>
      </c>
      <c r="AZ32" s="146">
        <v>2</v>
      </c>
      <c r="BA32" s="146">
        <f>IF(AZ32=1,G32,0)</f>
        <v>0</v>
      </c>
      <c r="BB32" s="146">
        <f>IF(AZ32=2,G32,0)</f>
        <v>0</v>
      </c>
      <c r="BC32" s="146">
        <f>IF(AZ32=3,G32,0)</f>
        <v>0</v>
      </c>
      <c r="BD32" s="146">
        <f>IF(AZ32=4,G32,0)</f>
        <v>0</v>
      </c>
      <c r="BE32" s="146">
        <f>IF(AZ32=5,G32,0)</f>
        <v>0</v>
      </c>
      <c r="CA32" s="174">
        <v>1</v>
      </c>
      <c r="CB32" s="174">
        <v>0</v>
      </c>
      <c r="CZ32" s="146">
        <v>3.0000000000000001E-5</v>
      </c>
    </row>
    <row r="33" spans="1:104" x14ac:dyDescent="0.2">
      <c r="A33" s="181"/>
      <c r="B33" s="182"/>
      <c r="C33" s="183" t="s">
        <v>112</v>
      </c>
      <c r="D33" s="184"/>
      <c r="E33" s="184"/>
      <c r="F33" s="184"/>
      <c r="G33" s="185"/>
      <c r="L33" s="186" t="s">
        <v>112</v>
      </c>
      <c r="O33" s="174">
        <v>3</v>
      </c>
    </row>
    <row r="34" spans="1:104" x14ac:dyDescent="0.2">
      <c r="A34" s="181"/>
      <c r="B34" s="187"/>
      <c r="C34" s="188" t="s">
        <v>113</v>
      </c>
      <c r="D34" s="189"/>
      <c r="E34" s="190">
        <v>146.15700000000001</v>
      </c>
      <c r="F34" s="191"/>
      <c r="G34" s="192"/>
      <c r="M34" s="186" t="s">
        <v>113</v>
      </c>
      <c r="O34" s="174"/>
    </row>
    <row r="35" spans="1:104" x14ac:dyDescent="0.2">
      <c r="A35" s="175">
        <v>8</v>
      </c>
      <c r="B35" s="176" t="s">
        <v>114</v>
      </c>
      <c r="C35" s="177" t="s">
        <v>115</v>
      </c>
      <c r="D35" s="178" t="s">
        <v>95</v>
      </c>
      <c r="E35" s="179">
        <v>150</v>
      </c>
      <c r="F35" s="179">
        <v>0</v>
      </c>
      <c r="G35" s="180">
        <f>E35*F35</f>
        <v>0</v>
      </c>
      <c r="O35" s="174">
        <v>2</v>
      </c>
      <c r="AA35" s="146">
        <v>3</v>
      </c>
      <c r="AB35" s="146">
        <v>7</v>
      </c>
      <c r="AC35" s="146" t="s">
        <v>114</v>
      </c>
      <c r="AZ35" s="146">
        <v>2</v>
      </c>
      <c r="BA35" s="146">
        <f>IF(AZ35=1,G35,0)</f>
        <v>0</v>
      </c>
      <c r="BB35" s="146">
        <f>IF(AZ35=2,G35,0)</f>
        <v>0</v>
      </c>
      <c r="BC35" s="146">
        <f>IF(AZ35=3,G35,0)</f>
        <v>0</v>
      </c>
      <c r="BD35" s="146">
        <f>IF(AZ35=4,G35,0)</f>
        <v>0</v>
      </c>
      <c r="BE35" s="146">
        <f>IF(AZ35=5,G35,0)</f>
        <v>0</v>
      </c>
      <c r="CA35" s="174">
        <v>3</v>
      </c>
      <c r="CB35" s="174">
        <v>7</v>
      </c>
      <c r="CZ35" s="146">
        <v>0</v>
      </c>
    </row>
    <row r="36" spans="1:104" x14ac:dyDescent="0.2">
      <c r="A36" s="181"/>
      <c r="B36" s="187"/>
      <c r="C36" s="188" t="s">
        <v>116</v>
      </c>
      <c r="D36" s="189"/>
      <c r="E36" s="190">
        <v>150</v>
      </c>
      <c r="F36" s="191"/>
      <c r="G36" s="192"/>
      <c r="M36" s="186">
        <v>150</v>
      </c>
      <c r="O36" s="174"/>
    </row>
    <row r="37" spans="1:104" x14ac:dyDescent="0.2">
      <c r="A37" s="175">
        <v>9</v>
      </c>
      <c r="B37" s="176" t="s">
        <v>117</v>
      </c>
      <c r="C37" s="177" t="s">
        <v>118</v>
      </c>
      <c r="D37" s="178" t="s">
        <v>69</v>
      </c>
      <c r="E37" s="179">
        <v>2</v>
      </c>
      <c r="F37" s="179">
        <v>0</v>
      </c>
      <c r="G37" s="180">
        <f>E37*F37</f>
        <v>0</v>
      </c>
      <c r="O37" s="174">
        <v>2</v>
      </c>
      <c r="AA37" s="146">
        <v>3</v>
      </c>
      <c r="AB37" s="146">
        <v>7</v>
      </c>
      <c r="AC37" s="146" t="s">
        <v>117</v>
      </c>
      <c r="AZ37" s="146">
        <v>2</v>
      </c>
      <c r="BA37" s="146">
        <f>IF(AZ37=1,G37,0)</f>
        <v>0</v>
      </c>
      <c r="BB37" s="146">
        <f>IF(AZ37=2,G37,0)</f>
        <v>0</v>
      </c>
      <c r="BC37" s="146">
        <f>IF(AZ37=3,G37,0)</f>
        <v>0</v>
      </c>
      <c r="BD37" s="146">
        <f>IF(AZ37=4,G37,0)</f>
        <v>0</v>
      </c>
      <c r="BE37" s="146">
        <f>IF(AZ37=5,G37,0)</f>
        <v>0</v>
      </c>
      <c r="CA37" s="174">
        <v>3</v>
      </c>
      <c r="CB37" s="174">
        <v>7</v>
      </c>
      <c r="CZ37" s="146">
        <v>0</v>
      </c>
    </row>
    <row r="38" spans="1:104" x14ac:dyDescent="0.2">
      <c r="A38" s="181"/>
      <c r="B38" s="182"/>
      <c r="C38" s="183" t="s">
        <v>119</v>
      </c>
      <c r="D38" s="184"/>
      <c r="E38" s="184"/>
      <c r="F38" s="184"/>
      <c r="G38" s="185"/>
      <c r="L38" s="186" t="s">
        <v>119</v>
      </c>
      <c r="O38" s="174">
        <v>3</v>
      </c>
    </row>
    <row r="39" spans="1:104" x14ac:dyDescent="0.2">
      <c r="A39" s="181"/>
      <c r="B39" s="187"/>
      <c r="C39" s="188" t="s">
        <v>120</v>
      </c>
      <c r="D39" s="189"/>
      <c r="E39" s="190">
        <v>2</v>
      </c>
      <c r="F39" s="191"/>
      <c r="G39" s="192"/>
      <c r="M39" s="186">
        <v>2</v>
      </c>
      <c r="O39" s="174"/>
    </row>
    <row r="40" spans="1:104" x14ac:dyDescent="0.2">
      <c r="A40" s="175">
        <v>10</v>
      </c>
      <c r="B40" s="176" t="s">
        <v>121</v>
      </c>
      <c r="C40" s="177" t="s">
        <v>122</v>
      </c>
      <c r="D40" s="178" t="s">
        <v>58</v>
      </c>
      <c r="E40" s="179"/>
      <c r="F40" s="179">
        <v>0</v>
      </c>
      <c r="G40" s="180">
        <f>E40*F40</f>
        <v>0</v>
      </c>
      <c r="O40" s="174">
        <v>2</v>
      </c>
      <c r="AA40" s="146">
        <v>7</v>
      </c>
      <c r="AB40" s="146">
        <v>1002</v>
      </c>
      <c r="AC40" s="146">
        <v>5</v>
      </c>
      <c r="AZ40" s="146">
        <v>2</v>
      </c>
      <c r="BA40" s="146">
        <f>IF(AZ40=1,G40,0)</f>
        <v>0</v>
      </c>
      <c r="BB40" s="146">
        <f>IF(AZ40=2,G40,0)</f>
        <v>0</v>
      </c>
      <c r="BC40" s="146">
        <f>IF(AZ40=3,G40,0)</f>
        <v>0</v>
      </c>
      <c r="BD40" s="146">
        <f>IF(AZ40=4,G40,0)</f>
        <v>0</v>
      </c>
      <c r="BE40" s="146">
        <f>IF(AZ40=5,G40,0)</f>
        <v>0</v>
      </c>
      <c r="CA40" s="174">
        <v>7</v>
      </c>
      <c r="CB40" s="174">
        <v>1002</v>
      </c>
      <c r="CZ40" s="146">
        <v>0</v>
      </c>
    </row>
    <row r="41" spans="1:104" x14ac:dyDescent="0.2">
      <c r="A41" s="181"/>
      <c r="B41" s="182"/>
      <c r="C41" s="183"/>
      <c r="D41" s="184"/>
      <c r="E41" s="184"/>
      <c r="F41" s="184"/>
      <c r="G41" s="185"/>
      <c r="L41" s="186"/>
      <c r="O41" s="174">
        <v>3</v>
      </c>
    </row>
    <row r="42" spans="1:104" x14ac:dyDescent="0.2">
      <c r="A42" s="193"/>
      <c r="B42" s="194" t="s">
        <v>70</v>
      </c>
      <c r="C42" s="195" t="str">
        <f>CONCATENATE(B31," ",C31)</f>
        <v>713 Izolace tepelné</v>
      </c>
      <c r="D42" s="196"/>
      <c r="E42" s="197"/>
      <c r="F42" s="198"/>
      <c r="G42" s="199">
        <f>SUM(G31:G41)</f>
        <v>0</v>
      </c>
      <c r="O42" s="174">
        <v>4</v>
      </c>
      <c r="BA42" s="200">
        <f>SUM(BA31:BA41)</f>
        <v>0</v>
      </c>
      <c r="BB42" s="200">
        <f>SUM(BB31:BB41)</f>
        <v>0</v>
      </c>
      <c r="BC42" s="200">
        <f>SUM(BC31:BC41)</f>
        <v>0</v>
      </c>
      <c r="BD42" s="200">
        <f>SUM(BD31:BD41)</f>
        <v>0</v>
      </c>
      <c r="BE42" s="200">
        <f>SUM(BE31:BE41)</f>
        <v>0</v>
      </c>
    </row>
    <row r="43" spans="1:104" x14ac:dyDescent="0.2">
      <c r="A43" s="167" t="s">
        <v>67</v>
      </c>
      <c r="B43" s="168" t="s">
        <v>123</v>
      </c>
      <c r="C43" s="169" t="s">
        <v>124</v>
      </c>
      <c r="D43" s="170"/>
      <c r="E43" s="171"/>
      <c r="F43" s="171"/>
      <c r="G43" s="172"/>
      <c r="H43" s="173"/>
      <c r="I43" s="173"/>
      <c r="O43" s="174">
        <v>1</v>
      </c>
    </row>
    <row r="44" spans="1:104" x14ac:dyDescent="0.2">
      <c r="A44" s="175">
        <v>11</v>
      </c>
      <c r="B44" s="176" t="s">
        <v>125</v>
      </c>
      <c r="C44" s="177" t="s">
        <v>126</v>
      </c>
      <c r="D44" s="178" t="s">
        <v>127</v>
      </c>
      <c r="E44" s="179">
        <v>1</v>
      </c>
      <c r="F44" s="179">
        <v>0</v>
      </c>
      <c r="G44" s="180">
        <f>E44*F44</f>
        <v>0</v>
      </c>
      <c r="O44" s="174">
        <v>2</v>
      </c>
      <c r="AA44" s="146">
        <v>1</v>
      </c>
      <c r="AB44" s="146">
        <v>7</v>
      </c>
      <c r="AC44" s="146">
        <v>7</v>
      </c>
      <c r="AZ44" s="146">
        <v>2</v>
      </c>
      <c r="BA44" s="146">
        <f>IF(AZ44=1,G44,0)</f>
        <v>0</v>
      </c>
      <c r="BB44" s="146">
        <f>IF(AZ44=2,G44,0)</f>
        <v>0</v>
      </c>
      <c r="BC44" s="146">
        <f>IF(AZ44=3,G44,0)</f>
        <v>0</v>
      </c>
      <c r="BD44" s="146">
        <f>IF(AZ44=4,G44,0)</f>
        <v>0</v>
      </c>
      <c r="BE44" s="146">
        <f>IF(AZ44=5,G44,0)</f>
        <v>0</v>
      </c>
      <c r="CA44" s="174">
        <v>1</v>
      </c>
      <c r="CB44" s="174">
        <v>7</v>
      </c>
      <c r="CZ44" s="146">
        <v>1.2E-4</v>
      </c>
    </row>
    <row r="45" spans="1:104" x14ac:dyDescent="0.2">
      <c r="A45" s="181"/>
      <c r="B45" s="182"/>
      <c r="C45" s="183" t="s">
        <v>83</v>
      </c>
      <c r="D45" s="184"/>
      <c r="E45" s="184"/>
      <c r="F45" s="184"/>
      <c r="G45" s="185"/>
      <c r="L45" s="186" t="s">
        <v>83</v>
      </c>
      <c r="O45" s="174">
        <v>3</v>
      </c>
    </row>
    <row r="46" spans="1:104" x14ac:dyDescent="0.2">
      <c r="A46" s="181"/>
      <c r="B46" s="187"/>
      <c r="C46" s="188" t="s">
        <v>68</v>
      </c>
      <c r="D46" s="189"/>
      <c r="E46" s="190">
        <v>1</v>
      </c>
      <c r="F46" s="191"/>
      <c r="G46" s="192"/>
      <c r="M46" s="186">
        <v>1</v>
      </c>
      <c r="O46" s="174"/>
    </row>
    <row r="47" spans="1:104" x14ac:dyDescent="0.2">
      <c r="A47" s="175">
        <v>12</v>
      </c>
      <c r="B47" s="176" t="s">
        <v>128</v>
      </c>
      <c r="C47" s="177" t="s">
        <v>129</v>
      </c>
      <c r="D47" s="178" t="s">
        <v>127</v>
      </c>
      <c r="E47" s="179">
        <v>1</v>
      </c>
      <c r="F47" s="179">
        <v>0</v>
      </c>
      <c r="G47" s="180">
        <f>E47*F47</f>
        <v>0</v>
      </c>
      <c r="O47" s="174">
        <v>2</v>
      </c>
      <c r="AA47" s="146">
        <v>1</v>
      </c>
      <c r="AB47" s="146">
        <v>7</v>
      </c>
      <c r="AC47" s="146">
        <v>7</v>
      </c>
      <c r="AZ47" s="146">
        <v>2</v>
      </c>
      <c r="BA47" s="146">
        <f>IF(AZ47=1,G47,0)</f>
        <v>0</v>
      </c>
      <c r="BB47" s="146">
        <f>IF(AZ47=2,G47,0)</f>
        <v>0</v>
      </c>
      <c r="BC47" s="146">
        <f>IF(AZ47=3,G47,0)</f>
        <v>0</v>
      </c>
      <c r="BD47" s="146">
        <f>IF(AZ47=4,G47,0)</f>
        <v>0</v>
      </c>
      <c r="BE47" s="146">
        <f>IF(AZ47=5,G47,0)</f>
        <v>0</v>
      </c>
      <c r="CA47" s="174">
        <v>1</v>
      </c>
      <c r="CB47" s="174">
        <v>7</v>
      </c>
      <c r="CZ47" s="146">
        <v>2.2000000000000001E-4</v>
      </c>
    </row>
    <row r="48" spans="1:104" x14ac:dyDescent="0.2">
      <c r="A48" s="181"/>
      <c r="B48" s="182"/>
      <c r="C48" s="183" t="s">
        <v>83</v>
      </c>
      <c r="D48" s="184"/>
      <c r="E48" s="184"/>
      <c r="F48" s="184"/>
      <c r="G48" s="185"/>
      <c r="L48" s="186" t="s">
        <v>83</v>
      </c>
      <c r="O48" s="174">
        <v>3</v>
      </c>
    </row>
    <row r="49" spans="1:104" x14ac:dyDescent="0.2">
      <c r="A49" s="181"/>
      <c r="B49" s="187"/>
      <c r="C49" s="188" t="s">
        <v>68</v>
      </c>
      <c r="D49" s="189"/>
      <c r="E49" s="190">
        <v>1</v>
      </c>
      <c r="F49" s="191"/>
      <c r="G49" s="192"/>
      <c r="M49" s="186">
        <v>1</v>
      </c>
      <c r="O49" s="174"/>
    </row>
    <row r="50" spans="1:104" x14ac:dyDescent="0.2">
      <c r="A50" s="175">
        <v>13</v>
      </c>
      <c r="B50" s="176" t="s">
        <v>130</v>
      </c>
      <c r="C50" s="177" t="s">
        <v>131</v>
      </c>
      <c r="D50" s="178" t="s">
        <v>127</v>
      </c>
      <c r="E50" s="179">
        <v>2</v>
      </c>
      <c r="F50" s="179">
        <v>0</v>
      </c>
      <c r="G50" s="180">
        <f>E50*F50</f>
        <v>0</v>
      </c>
      <c r="O50" s="174">
        <v>2</v>
      </c>
      <c r="AA50" s="146">
        <v>1</v>
      </c>
      <c r="AB50" s="146">
        <v>7</v>
      </c>
      <c r="AC50" s="146">
        <v>7</v>
      </c>
      <c r="AZ50" s="146">
        <v>2</v>
      </c>
      <c r="BA50" s="146">
        <f>IF(AZ50=1,G50,0)</f>
        <v>0</v>
      </c>
      <c r="BB50" s="146">
        <f>IF(AZ50=2,G50,0)</f>
        <v>0</v>
      </c>
      <c r="BC50" s="146">
        <f>IF(AZ50=3,G50,0)</f>
        <v>0</v>
      </c>
      <c r="BD50" s="146">
        <f>IF(AZ50=4,G50,0)</f>
        <v>0</v>
      </c>
      <c r="BE50" s="146">
        <f>IF(AZ50=5,G50,0)</f>
        <v>0</v>
      </c>
      <c r="CA50" s="174">
        <v>1</v>
      </c>
      <c r="CB50" s="174">
        <v>7</v>
      </c>
      <c r="CZ50" s="146">
        <v>7.3999999999999999E-4</v>
      </c>
    </row>
    <row r="51" spans="1:104" x14ac:dyDescent="0.2">
      <c r="A51" s="181"/>
      <c r="B51" s="182"/>
      <c r="C51" s="183" t="s">
        <v>83</v>
      </c>
      <c r="D51" s="184"/>
      <c r="E51" s="184"/>
      <c r="F51" s="184"/>
      <c r="G51" s="185"/>
      <c r="L51" s="186" t="s">
        <v>83</v>
      </c>
      <c r="O51" s="174">
        <v>3</v>
      </c>
    </row>
    <row r="52" spans="1:104" x14ac:dyDescent="0.2">
      <c r="A52" s="181"/>
      <c r="B52" s="187"/>
      <c r="C52" s="188" t="s">
        <v>132</v>
      </c>
      <c r="D52" s="189"/>
      <c r="E52" s="190">
        <v>2</v>
      </c>
      <c r="F52" s="191"/>
      <c r="G52" s="192"/>
      <c r="M52" s="186" t="s">
        <v>132</v>
      </c>
      <c r="O52" s="174"/>
    </row>
    <row r="53" spans="1:104" x14ac:dyDescent="0.2">
      <c r="A53" s="175">
        <v>14</v>
      </c>
      <c r="B53" s="176" t="s">
        <v>133</v>
      </c>
      <c r="C53" s="177" t="s">
        <v>134</v>
      </c>
      <c r="D53" s="178" t="s">
        <v>127</v>
      </c>
      <c r="E53" s="179">
        <v>2</v>
      </c>
      <c r="F53" s="179">
        <v>0</v>
      </c>
      <c r="G53" s="180">
        <f>E53*F53</f>
        <v>0</v>
      </c>
      <c r="O53" s="174">
        <v>2</v>
      </c>
      <c r="AA53" s="146">
        <v>1</v>
      </c>
      <c r="AB53" s="146">
        <v>7</v>
      </c>
      <c r="AC53" s="146">
        <v>7</v>
      </c>
      <c r="AZ53" s="146">
        <v>2</v>
      </c>
      <c r="BA53" s="146">
        <f>IF(AZ53=1,G53,0)</f>
        <v>0</v>
      </c>
      <c r="BB53" s="146">
        <f>IF(AZ53=2,G53,0)</f>
        <v>0</v>
      </c>
      <c r="BC53" s="146">
        <f>IF(AZ53=3,G53,0)</f>
        <v>0</v>
      </c>
      <c r="BD53" s="146">
        <f>IF(AZ53=4,G53,0)</f>
        <v>0</v>
      </c>
      <c r="BE53" s="146">
        <f>IF(AZ53=5,G53,0)</f>
        <v>0</v>
      </c>
      <c r="CA53" s="174">
        <v>1</v>
      </c>
      <c r="CB53" s="174">
        <v>7</v>
      </c>
      <c r="CZ53" s="146">
        <v>2.9E-4</v>
      </c>
    </row>
    <row r="54" spans="1:104" x14ac:dyDescent="0.2">
      <c r="A54" s="181"/>
      <c r="B54" s="182"/>
      <c r="C54" s="183" t="s">
        <v>83</v>
      </c>
      <c r="D54" s="184"/>
      <c r="E54" s="184"/>
      <c r="F54" s="184"/>
      <c r="G54" s="185"/>
      <c r="L54" s="186" t="s">
        <v>83</v>
      </c>
      <c r="O54" s="174">
        <v>3</v>
      </c>
    </row>
    <row r="55" spans="1:104" x14ac:dyDescent="0.2">
      <c r="A55" s="181"/>
      <c r="B55" s="187"/>
      <c r="C55" s="188" t="s">
        <v>120</v>
      </c>
      <c r="D55" s="189"/>
      <c r="E55" s="190">
        <v>2</v>
      </c>
      <c r="F55" s="191"/>
      <c r="G55" s="192"/>
      <c r="M55" s="186">
        <v>2</v>
      </c>
      <c r="O55" s="174"/>
    </row>
    <row r="56" spans="1:104" x14ac:dyDescent="0.2">
      <c r="A56" s="175">
        <v>15</v>
      </c>
      <c r="B56" s="176" t="s">
        <v>135</v>
      </c>
      <c r="C56" s="177" t="s">
        <v>136</v>
      </c>
      <c r="D56" s="178" t="s">
        <v>95</v>
      </c>
      <c r="E56" s="179">
        <v>22.6</v>
      </c>
      <c r="F56" s="179">
        <v>0</v>
      </c>
      <c r="G56" s="180">
        <f>E56*F56</f>
        <v>0</v>
      </c>
      <c r="O56" s="174">
        <v>2</v>
      </c>
      <c r="AA56" s="146">
        <v>1</v>
      </c>
      <c r="AB56" s="146">
        <v>7</v>
      </c>
      <c r="AC56" s="146">
        <v>7</v>
      </c>
      <c r="AZ56" s="146">
        <v>2</v>
      </c>
      <c r="BA56" s="146">
        <f>IF(AZ56=1,G56,0)</f>
        <v>0</v>
      </c>
      <c r="BB56" s="146">
        <f>IF(AZ56=2,G56,0)</f>
        <v>0</v>
      </c>
      <c r="BC56" s="146">
        <f>IF(AZ56=3,G56,0)</f>
        <v>0</v>
      </c>
      <c r="BD56" s="146">
        <f>IF(AZ56=4,G56,0)</f>
        <v>0</v>
      </c>
      <c r="BE56" s="146">
        <f>IF(AZ56=5,G56,0)</f>
        <v>0</v>
      </c>
      <c r="CA56" s="174">
        <v>1</v>
      </c>
      <c r="CB56" s="174">
        <v>7</v>
      </c>
      <c r="CZ56" s="146">
        <v>3.8000000000000002E-4</v>
      </c>
    </row>
    <row r="57" spans="1:104" x14ac:dyDescent="0.2">
      <c r="A57" s="181"/>
      <c r="B57" s="182"/>
      <c r="C57" s="183" t="s">
        <v>83</v>
      </c>
      <c r="D57" s="184"/>
      <c r="E57" s="184"/>
      <c r="F57" s="184"/>
      <c r="G57" s="185"/>
      <c r="L57" s="186" t="s">
        <v>83</v>
      </c>
      <c r="O57" s="174">
        <v>3</v>
      </c>
    </row>
    <row r="58" spans="1:104" x14ac:dyDescent="0.2">
      <c r="A58" s="181"/>
      <c r="B58" s="187"/>
      <c r="C58" s="188" t="s">
        <v>137</v>
      </c>
      <c r="D58" s="189"/>
      <c r="E58" s="190">
        <v>22.6</v>
      </c>
      <c r="F58" s="191"/>
      <c r="G58" s="192"/>
      <c r="M58" s="186" t="s">
        <v>137</v>
      </c>
      <c r="O58" s="174"/>
    </row>
    <row r="59" spans="1:104" x14ac:dyDescent="0.2">
      <c r="A59" s="175">
        <v>16</v>
      </c>
      <c r="B59" s="176" t="s">
        <v>138</v>
      </c>
      <c r="C59" s="177" t="s">
        <v>139</v>
      </c>
      <c r="D59" s="178" t="s">
        <v>95</v>
      </c>
      <c r="E59" s="179">
        <v>11.8</v>
      </c>
      <c r="F59" s="179">
        <v>0</v>
      </c>
      <c r="G59" s="180">
        <f>E59*F59</f>
        <v>0</v>
      </c>
      <c r="O59" s="174">
        <v>2</v>
      </c>
      <c r="AA59" s="146">
        <v>1</v>
      </c>
      <c r="AB59" s="146">
        <v>7</v>
      </c>
      <c r="AC59" s="146">
        <v>7</v>
      </c>
      <c r="AZ59" s="146">
        <v>2</v>
      </c>
      <c r="BA59" s="146">
        <f>IF(AZ59=1,G59,0)</f>
        <v>0</v>
      </c>
      <c r="BB59" s="146">
        <f>IF(AZ59=2,G59,0)</f>
        <v>0</v>
      </c>
      <c r="BC59" s="146">
        <f>IF(AZ59=3,G59,0)</f>
        <v>0</v>
      </c>
      <c r="BD59" s="146">
        <f>IF(AZ59=4,G59,0)</f>
        <v>0</v>
      </c>
      <c r="BE59" s="146">
        <f>IF(AZ59=5,G59,0)</f>
        <v>0</v>
      </c>
      <c r="CA59" s="174">
        <v>1</v>
      </c>
      <c r="CB59" s="174">
        <v>7</v>
      </c>
      <c r="CZ59" s="146">
        <v>4.6999999999999999E-4</v>
      </c>
    </row>
    <row r="60" spans="1:104" x14ac:dyDescent="0.2">
      <c r="A60" s="181"/>
      <c r="B60" s="182"/>
      <c r="C60" s="183" t="s">
        <v>83</v>
      </c>
      <c r="D60" s="184"/>
      <c r="E60" s="184"/>
      <c r="F60" s="184"/>
      <c r="G60" s="185"/>
      <c r="L60" s="186" t="s">
        <v>83</v>
      </c>
      <c r="O60" s="174">
        <v>3</v>
      </c>
    </row>
    <row r="61" spans="1:104" x14ac:dyDescent="0.2">
      <c r="A61" s="181"/>
      <c r="B61" s="187"/>
      <c r="C61" s="188" t="s">
        <v>140</v>
      </c>
      <c r="D61" s="189"/>
      <c r="E61" s="190">
        <v>11.8</v>
      </c>
      <c r="F61" s="191"/>
      <c r="G61" s="192"/>
      <c r="M61" s="186" t="s">
        <v>140</v>
      </c>
      <c r="O61" s="174"/>
    </row>
    <row r="62" spans="1:104" x14ac:dyDescent="0.2">
      <c r="A62" s="175">
        <v>17</v>
      </c>
      <c r="B62" s="176" t="s">
        <v>141</v>
      </c>
      <c r="C62" s="177" t="s">
        <v>142</v>
      </c>
      <c r="D62" s="178" t="s">
        <v>95</v>
      </c>
      <c r="E62" s="179">
        <v>1</v>
      </c>
      <c r="F62" s="179">
        <v>0</v>
      </c>
      <c r="G62" s="180">
        <f>E62*F62</f>
        <v>0</v>
      </c>
      <c r="O62" s="174">
        <v>2</v>
      </c>
      <c r="AA62" s="146">
        <v>1</v>
      </c>
      <c r="AB62" s="146">
        <v>7</v>
      </c>
      <c r="AC62" s="146">
        <v>7</v>
      </c>
      <c r="AZ62" s="146">
        <v>2</v>
      </c>
      <c r="BA62" s="146">
        <f>IF(AZ62=1,G62,0)</f>
        <v>0</v>
      </c>
      <c r="BB62" s="146">
        <f>IF(AZ62=2,G62,0)</f>
        <v>0</v>
      </c>
      <c r="BC62" s="146">
        <f>IF(AZ62=3,G62,0)</f>
        <v>0</v>
      </c>
      <c r="BD62" s="146">
        <f>IF(AZ62=4,G62,0)</f>
        <v>0</v>
      </c>
      <c r="BE62" s="146">
        <f>IF(AZ62=5,G62,0)</f>
        <v>0</v>
      </c>
      <c r="CA62" s="174">
        <v>1</v>
      </c>
      <c r="CB62" s="174">
        <v>7</v>
      </c>
      <c r="CZ62" s="146">
        <v>6.9999999999999999E-4</v>
      </c>
    </row>
    <row r="63" spans="1:104" x14ac:dyDescent="0.2">
      <c r="A63" s="181"/>
      <c r="B63" s="182"/>
      <c r="C63" s="183" t="s">
        <v>83</v>
      </c>
      <c r="D63" s="184"/>
      <c r="E63" s="184"/>
      <c r="F63" s="184"/>
      <c r="G63" s="185"/>
      <c r="L63" s="186" t="s">
        <v>83</v>
      </c>
      <c r="O63" s="174">
        <v>3</v>
      </c>
    </row>
    <row r="64" spans="1:104" x14ac:dyDescent="0.2">
      <c r="A64" s="181"/>
      <c r="B64" s="187"/>
      <c r="C64" s="188" t="s">
        <v>68</v>
      </c>
      <c r="D64" s="189"/>
      <c r="E64" s="190">
        <v>1</v>
      </c>
      <c r="F64" s="191"/>
      <c r="G64" s="192"/>
      <c r="M64" s="186">
        <v>1</v>
      </c>
      <c r="O64" s="174"/>
    </row>
    <row r="65" spans="1:104" x14ac:dyDescent="0.2">
      <c r="A65" s="175">
        <v>18</v>
      </c>
      <c r="B65" s="176" t="s">
        <v>143</v>
      </c>
      <c r="C65" s="177" t="s">
        <v>144</v>
      </c>
      <c r="D65" s="178" t="s">
        <v>95</v>
      </c>
      <c r="E65" s="179">
        <v>9.1999999999999993</v>
      </c>
      <c r="F65" s="179">
        <v>0</v>
      </c>
      <c r="G65" s="180">
        <f>E65*F65</f>
        <v>0</v>
      </c>
      <c r="O65" s="174">
        <v>2</v>
      </c>
      <c r="AA65" s="146">
        <v>1</v>
      </c>
      <c r="AB65" s="146">
        <v>7</v>
      </c>
      <c r="AC65" s="146">
        <v>7</v>
      </c>
      <c r="AZ65" s="146">
        <v>2</v>
      </c>
      <c r="BA65" s="146">
        <f>IF(AZ65=1,G65,0)</f>
        <v>0</v>
      </c>
      <c r="BB65" s="146">
        <f>IF(AZ65=2,G65,0)</f>
        <v>0</v>
      </c>
      <c r="BC65" s="146">
        <f>IF(AZ65=3,G65,0)</f>
        <v>0</v>
      </c>
      <c r="BD65" s="146">
        <f>IF(AZ65=4,G65,0)</f>
        <v>0</v>
      </c>
      <c r="BE65" s="146">
        <f>IF(AZ65=5,G65,0)</f>
        <v>0</v>
      </c>
      <c r="CA65" s="174">
        <v>1</v>
      </c>
      <c r="CB65" s="174">
        <v>7</v>
      </c>
      <c r="CZ65" s="146">
        <v>1.5200000000000001E-3</v>
      </c>
    </row>
    <row r="66" spans="1:104" x14ac:dyDescent="0.2">
      <c r="A66" s="181"/>
      <c r="B66" s="182"/>
      <c r="C66" s="183" t="s">
        <v>83</v>
      </c>
      <c r="D66" s="184"/>
      <c r="E66" s="184"/>
      <c r="F66" s="184"/>
      <c r="G66" s="185"/>
      <c r="L66" s="186" t="s">
        <v>83</v>
      </c>
      <c r="O66" s="174">
        <v>3</v>
      </c>
    </row>
    <row r="67" spans="1:104" x14ac:dyDescent="0.2">
      <c r="A67" s="181"/>
      <c r="B67" s="187"/>
      <c r="C67" s="188" t="s">
        <v>145</v>
      </c>
      <c r="D67" s="189"/>
      <c r="E67" s="190">
        <v>9.1999999999999993</v>
      </c>
      <c r="F67" s="191"/>
      <c r="G67" s="192"/>
      <c r="M67" s="186" t="s">
        <v>145</v>
      </c>
      <c r="O67" s="174"/>
    </row>
    <row r="68" spans="1:104" x14ac:dyDescent="0.2">
      <c r="A68" s="175">
        <v>19</v>
      </c>
      <c r="B68" s="176" t="s">
        <v>146</v>
      </c>
      <c r="C68" s="177" t="s">
        <v>147</v>
      </c>
      <c r="D68" s="178" t="s">
        <v>95</v>
      </c>
      <c r="E68" s="179">
        <v>12.2</v>
      </c>
      <c r="F68" s="179">
        <v>0</v>
      </c>
      <c r="G68" s="180">
        <f>E68*F68</f>
        <v>0</v>
      </c>
      <c r="O68" s="174">
        <v>2</v>
      </c>
      <c r="AA68" s="146">
        <v>1</v>
      </c>
      <c r="AB68" s="146">
        <v>7</v>
      </c>
      <c r="AC68" s="146">
        <v>7</v>
      </c>
      <c r="AZ68" s="146">
        <v>2</v>
      </c>
      <c r="BA68" s="146">
        <f>IF(AZ68=1,G68,0)</f>
        <v>0</v>
      </c>
      <c r="BB68" s="146">
        <f>IF(AZ68=2,G68,0)</f>
        <v>0</v>
      </c>
      <c r="BC68" s="146">
        <f>IF(AZ68=3,G68,0)</f>
        <v>0</v>
      </c>
      <c r="BD68" s="146">
        <f>IF(AZ68=4,G68,0)</f>
        <v>0</v>
      </c>
      <c r="BE68" s="146">
        <f>IF(AZ68=5,G68,0)</f>
        <v>0</v>
      </c>
      <c r="CA68" s="174">
        <v>1</v>
      </c>
      <c r="CB68" s="174">
        <v>7</v>
      </c>
      <c r="CZ68" s="146">
        <v>1.5200000000000001E-3</v>
      </c>
    </row>
    <row r="69" spans="1:104" x14ac:dyDescent="0.2">
      <c r="A69" s="181"/>
      <c r="B69" s="182"/>
      <c r="C69" s="183" t="s">
        <v>148</v>
      </c>
      <c r="D69" s="184"/>
      <c r="E69" s="184"/>
      <c r="F69" s="184"/>
      <c r="G69" s="185"/>
      <c r="L69" s="186" t="s">
        <v>148</v>
      </c>
      <c r="O69" s="174">
        <v>3</v>
      </c>
    </row>
    <row r="70" spans="1:104" x14ac:dyDescent="0.2">
      <c r="A70" s="181"/>
      <c r="B70" s="182"/>
      <c r="C70" s="183" t="s">
        <v>149</v>
      </c>
      <c r="D70" s="184"/>
      <c r="E70" s="184"/>
      <c r="F70" s="184"/>
      <c r="G70" s="185"/>
      <c r="L70" s="186" t="s">
        <v>149</v>
      </c>
      <c r="O70" s="174">
        <v>3</v>
      </c>
    </row>
    <row r="71" spans="1:104" ht="22.5" x14ac:dyDescent="0.2">
      <c r="A71" s="181"/>
      <c r="B71" s="182"/>
      <c r="C71" s="183" t="s">
        <v>150</v>
      </c>
      <c r="D71" s="184"/>
      <c r="E71" s="184"/>
      <c r="F71" s="184"/>
      <c r="G71" s="185"/>
      <c r="L71" s="186" t="s">
        <v>150</v>
      </c>
      <c r="O71" s="174">
        <v>3</v>
      </c>
    </row>
    <row r="72" spans="1:104" x14ac:dyDescent="0.2">
      <c r="A72" s="181"/>
      <c r="B72" s="182"/>
      <c r="C72" s="183" t="s">
        <v>151</v>
      </c>
      <c r="D72" s="184"/>
      <c r="E72" s="184"/>
      <c r="F72" s="184"/>
      <c r="G72" s="185"/>
      <c r="L72" s="186" t="s">
        <v>151</v>
      </c>
      <c r="O72" s="174">
        <v>3</v>
      </c>
    </row>
    <row r="73" spans="1:104" x14ac:dyDescent="0.2">
      <c r="A73" s="181"/>
      <c r="B73" s="182"/>
      <c r="C73" s="183" t="s">
        <v>152</v>
      </c>
      <c r="D73" s="184"/>
      <c r="E73" s="184"/>
      <c r="F73" s="184"/>
      <c r="G73" s="185"/>
      <c r="L73" s="186" t="s">
        <v>152</v>
      </c>
      <c r="O73" s="174">
        <v>3</v>
      </c>
    </row>
    <row r="74" spans="1:104" x14ac:dyDescent="0.2">
      <c r="A74" s="181"/>
      <c r="B74" s="182"/>
      <c r="C74" s="183" t="s">
        <v>153</v>
      </c>
      <c r="D74" s="184"/>
      <c r="E74" s="184"/>
      <c r="F74" s="184"/>
      <c r="G74" s="185"/>
      <c r="L74" s="186" t="s">
        <v>153</v>
      </c>
      <c r="O74" s="174">
        <v>3</v>
      </c>
    </row>
    <row r="75" spans="1:104" x14ac:dyDescent="0.2">
      <c r="A75" s="181"/>
      <c r="B75" s="187"/>
      <c r="C75" s="188" t="s">
        <v>154</v>
      </c>
      <c r="D75" s="189"/>
      <c r="E75" s="190">
        <v>12.2</v>
      </c>
      <c r="F75" s="191"/>
      <c r="G75" s="192"/>
      <c r="M75" s="186" t="s">
        <v>154</v>
      </c>
      <c r="O75" s="174"/>
    </row>
    <row r="76" spans="1:104" x14ac:dyDescent="0.2">
      <c r="A76" s="175">
        <v>20</v>
      </c>
      <c r="B76" s="176" t="s">
        <v>155</v>
      </c>
      <c r="C76" s="177" t="s">
        <v>156</v>
      </c>
      <c r="D76" s="178" t="s">
        <v>95</v>
      </c>
      <c r="E76" s="179">
        <v>15</v>
      </c>
      <c r="F76" s="179">
        <v>0</v>
      </c>
      <c r="G76" s="180">
        <f>E76*F76</f>
        <v>0</v>
      </c>
      <c r="O76" s="174">
        <v>2</v>
      </c>
      <c r="AA76" s="146">
        <v>1</v>
      </c>
      <c r="AB76" s="146">
        <v>7</v>
      </c>
      <c r="AC76" s="146">
        <v>7</v>
      </c>
      <c r="AZ76" s="146">
        <v>2</v>
      </c>
      <c r="BA76" s="146">
        <f>IF(AZ76=1,G76,0)</f>
        <v>0</v>
      </c>
      <c r="BB76" s="146">
        <f>IF(AZ76=2,G76,0)</f>
        <v>0</v>
      </c>
      <c r="BC76" s="146">
        <f>IF(AZ76=3,G76,0)</f>
        <v>0</v>
      </c>
      <c r="BD76" s="146">
        <f>IF(AZ76=4,G76,0)</f>
        <v>0</v>
      </c>
      <c r="BE76" s="146">
        <f>IF(AZ76=5,G76,0)</f>
        <v>0</v>
      </c>
      <c r="CA76" s="174">
        <v>1</v>
      </c>
      <c r="CB76" s="174">
        <v>7</v>
      </c>
      <c r="CZ76" s="146">
        <v>1.31E-3</v>
      </c>
    </row>
    <row r="77" spans="1:104" x14ac:dyDescent="0.2">
      <c r="A77" s="181"/>
      <c r="B77" s="182"/>
      <c r="C77" s="183" t="s">
        <v>157</v>
      </c>
      <c r="D77" s="184"/>
      <c r="E77" s="184"/>
      <c r="F77" s="184"/>
      <c r="G77" s="185"/>
      <c r="L77" s="186" t="s">
        <v>157</v>
      </c>
      <c r="O77" s="174">
        <v>3</v>
      </c>
    </row>
    <row r="78" spans="1:104" x14ac:dyDescent="0.2">
      <c r="A78" s="181"/>
      <c r="B78" s="187"/>
      <c r="C78" s="188" t="s">
        <v>158</v>
      </c>
      <c r="D78" s="189"/>
      <c r="E78" s="190">
        <v>15</v>
      </c>
      <c r="F78" s="191"/>
      <c r="G78" s="192"/>
      <c r="M78" s="186" t="s">
        <v>158</v>
      </c>
      <c r="O78" s="174"/>
    </row>
    <row r="79" spans="1:104" x14ac:dyDescent="0.2">
      <c r="A79" s="175">
        <v>21</v>
      </c>
      <c r="B79" s="176" t="s">
        <v>159</v>
      </c>
      <c r="C79" s="177" t="s">
        <v>160</v>
      </c>
      <c r="D79" s="178" t="s">
        <v>127</v>
      </c>
      <c r="E79" s="179">
        <v>3</v>
      </c>
      <c r="F79" s="179">
        <v>0</v>
      </c>
      <c r="G79" s="180">
        <f>E79*F79</f>
        <v>0</v>
      </c>
      <c r="O79" s="174">
        <v>2</v>
      </c>
      <c r="AA79" s="146">
        <v>1</v>
      </c>
      <c r="AB79" s="146">
        <v>0</v>
      </c>
      <c r="AC79" s="146">
        <v>0</v>
      </c>
      <c r="AZ79" s="146">
        <v>2</v>
      </c>
      <c r="BA79" s="146">
        <f>IF(AZ79=1,G79,0)</f>
        <v>0</v>
      </c>
      <c r="BB79" s="146">
        <f>IF(AZ79=2,G79,0)</f>
        <v>0</v>
      </c>
      <c r="BC79" s="146">
        <f>IF(AZ79=3,G79,0)</f>
        <v>0</v>
      </c>
      <c r="BD79" s="146">
        <f>IF(AZ79=4,G79,0)</f>
        <v>0</v>
      </c>
      <c r="BE79" s="146">
        <f>IF(AZ79=5,G79,0)</f>
        <v>0</v>
      </c>
      <c r="CA79" s="174">
        <v>1</v>
      </c>
      <c r="CB79" s="174">
        <v>0</v>
      </c>
      <c r="CZ79" s="146">
        <v>0</v>
      </c>
    </row>
    <row r="80" spans="1:104" x14ac:dyDescent="0.2">
      <c r="A80" s="181"/>
      <c r="B80" s="182"/>
      <c r="C80" s="183" t="s">
        <v>83</v>
      </c>
      <c r="D80" s="184"/>
      <c r="E80" s="184"/>
      <c r="F80" s="184"/>
      <c r="G80" s="185"/>
      <c r="L80" s="186" t="s">
        <v>83</v>
      </c>
      <c r="O80" s="174">
        <v>3</v>
      </c>
    </row>
    <row r="81" spans="1:104" x14ac:dyDescent="0.2">
      <c r="A81" s="181"/>
      <c r="B81" s="187"/>
      <c r="C81" s="188" t="s">
        <v>161</v>
      </c>
      <c r="D81" s="189"/>
      <c r="E81" s="190">
        <v>3</v>
      </c>
      <c r="F81" s="191"/>
      <c r="G81" s="192"/>
      <c r="M81" s="186">
        <v>3</v>
      </c>
      <c r="O81" s="174"/>
    </row>
    <row r="82" spans="1:104" x14ac:dyDescent="0.2">
      <c r="A82" s="175">
        <v>22</v>
      </c>
      <c r="B82" s="176" t="s">
        <v>162</v>
      </c>
      <c r="C82" s="177" t="s">
        <v>163</v>
      </c>
      <c r="D82" s="178" t="s">
        <v>127</v>
      </c>
      <c r="E82" s="179">
        <v>9</v>
      </c>
      <c r="F82" s="179">
        <v>0</v>
      </c>
      <c r="G82" s="180">
        <f>E82*F82</f>
        <v>0</v>
      </c>
      <c r="O82" s="174">
        <v>2</v>
      </c>
      <c r="AA82" s="146">
        <v>1</v>
      </c>
      <c r="AB82" s="146">
        <v>7</v>
      </c>
      <c r="AC82" s="146">
        <v>7</v>
      </c>
      <c r="AZ82" s="146">
        <v>2</v>
      </c>
      <c r="BA82" s="146">
        <f>IF(AZ82=1,G82,0)</f>
        <v>0</v>
      </c>
      <c r="BB82" s="146">
        <f>IF(AZ82=2,G82,0)</f>
        <v>0</v>
      </c>
      <c r="BC82" s="146">
        <f>IF(AZ82=3,G82,0)</f>
        <v>0</v>
      </c>
      <c r="BD82" s="146">
        <f>IF(AZ82=4,G82,0)</f>
        <v>0</v>
      </c>
      <c r="BE82" s="146">
        <f>IF(AZ82=5,G82,0)</f>
        <v>0</v>
      </c>
      <c r="CA82" s="174">
        <v>1</v>
      </c>
      <c r="CB82" s="174">
        <v>7</v>
      </c>
      <c r="CZ82" s="146">
        <v>0</v>
      </c>
    </row>
    <row r="83" spans="1:104" x14ac:dyDescent="0.2">
      <c r="A83" s="181"/>
      <c r="B83" s="182"/>
      <c r="C83" s="183" t="s">
        <v>83</v>
      </c>
      <c r="D83" s="184"/>
      <c r="E83" s="184"/>
      <c r="F83" s="184"/>
      <c r="G83" s="185"/>
      <c r="L83" s="186" t="s">
        <v>83</v>
      </c>
      <c r="O83" s="174">
        <v>3</v>
      </c>
    </row>
    <row r="84" spans="1:104" x14ac:dyDescent="0.2">
      <c r="A84" s="181"/>
      <c r="B84" s="187"/>
      <c r="C84" s="188" t="s">
        <v>164</v>
      </c>
      <c r="D84" s="189"/>
      <c r="E84" s="190">
        <v>9</v>
      </c>
      <c r="F84" s="191"/>
      <c r="G84" s="192"/>
      <c r="M84" s="186">
        <v>9</v>
      </c>
      <c r="O84" s="174"/>
    </row>
    <row r="85" spans="1:104" x14ac:dyDescent="0.2">
      <c r="A85" s="175">
        <v>23</v>
      </c>
      <c r="B85" s="176" t="s">
        <v>165</v>
      </c>
      <c r="C85" s="177" t="s">
        <v>166</v>
      </c>
      <c r="D85" s="178" t="s">
        <v>127</v>
      </c>
      <c r="E85" s="179">
        <v>2</v>
      </c>
      <c r="F85" s="179">
        <v>0</v>
      </c>
      <c r="G85" s="180">
        <f>E85*F85</f>
        <v>0</v>
      </c>
      <c r="O85" s="174">
        <v>2</v>
      </c>
      <c r="AA85" s="146">
        <v>1</v>
      </c>
      <c r="AB85" s="146">
        <v>7</v>
      </c>
      <c r="AC85" s="146">
        <v>7</v>
      </c>
      <c r="AZ85" s="146">
        <v>2</v>
      </c>
      <c r="BA85" s="146">
        <f>IF(AZ85=1,G85,0)</f>
        <v>0</v>
      </c>
      <c r="BB85" s="146">
        <f>IF(AZ85=2,G85,0)</f>
        <v>0</v>
      </c>
      <c r="BC85" s="146">
        <f>IF(AZ85=3,G85,0)</f>
        <v>0</v>
      </c>
      <c r="BD85" s="146">
        <f>IF(AZ85=4,G85,0)</f>
        <v>0</v>
      </c>
      <c r="BE85" s="146">
        <f>IF(AZ85=5,G85,0)</f>
        <v>0</v>
      </c>
      <c r="CA85" s="174">
        <v>1</v>
      </c>
      <c r="CB85" s="174">
        <v>7</v>
      </c>
      <c r="CZ85" s="146">
        <v>0</v>
      </c>
    </row>
    <row r="86" spans="1:104" x14ac:dyDescent="0.2">
      <c r="A86" s="181"/>
      <c r="B86" s="182"/>
      <c r="C86" s="183" t="s">
        <v>83</v>
      </c>
      <c r="D86" s="184"/>
      <c r="E86" s="184"/>
      <c r="F86" s="184"/>
      <c r="G86" s="185"/>
      <c r="L86" s="186" t="s">
        <v>83</v>
      </c>
      <c r="O86" s="174">
        <v>3</v>
      </c>
    </row>
    <row r="87" spans="1:104" x14ac:dyDescent="0.2">
      <c r="A87" s="181"/>
      <c r="B87" s="187"/>
      <c r="C87" s="188" t="s">
        <v>120</v>
      </c>
      <c r="D87" s="189"/>
      <c r="E87" s="190">
        <v>2</v>
      </c>
      <c r="F87" s="191"/>
      <c r="G87" s="192"/>
      <c r="M87" s="186">
        <v>2</v>
      </c>
      <c r="O87" s="174"/>
    </row>
    <row r="88" spans="1:104" x14ac:dyDescent="0.2">
      <c r="A88" s="175">
        <v>24</v>
      </c>
      <c r="B88" s="176" t="s">
        <v>167</v>
      </c>
      <c r="C88" s="177" t="s">
        <v>168</v>
      </c>
      <c r="D88" s="178" t="s">
        <v>127</v>
      </c>
      <c r="E88" s="179">
        <v>3</v>
      </c>
      <c r="F88" s="179">
        <v>0</v>
      </c>
      <c r="G88" s="180">
        <f>E88*F88</f>
        <v>0</v>
      </c>
      <c r="O88" s="174">
        <v>2</v>
      </c>
      <c r="AA88" s="146">
        <v>1</v>
      </c>
      <c r="AB88" s="146">
        <v>7</v>
      </c>
      <c r="AC88" s="146">
        <v>7</v>
      </c>
      <c r="AZ88" s="146">
        <v>2</v>
      </c>
      <c r="BA88" s="146">
        <f>IF(AZ88=1,G88,0)</f>
        <v>0</v>
      </c>
      <c r="BB88" s="146">
        <f>IF(AZ88=2,G88,0)</f>
        <v>0</v>
      </c>
      <c r="BC88" s="146">
        <f>IF(AZ88=3,G88,0)</f>
        <v>0</v>
      </c>
      <c r="BD88" s="146">
        <f>IF(AZ88=4,G88,0)</f>
        <v>0</v>
      </c>
      <c r="BE88" s="146">
        <f>IF(AZ88=5,G88,0)</f>
        <v>0</v>
      </c>
      <c r="CA88" s="174">
        <v>1</v>
      </c>
      <c r="CB88" s="174">
        <v>7</v>
      </c>
      <c r="CZ88" s="146">
        <v>0</v>
      </c>
    </row>
    <row r="89" spans="1:104" x14ac:dyDescent="0.2">
      <c r="A89" s="181"/>
      <c r="B89" s="182"/>
      <c r="C89" s="183" t="s">
        <v>83</v>
      </c>
      <c r="D89" s="184"/>
      <c r="E89" s="184"/>
      <c r="F89" s="184"/>
      <c r="G89" s="185"/>
      <c r="L89" s="186" t="s">
        <v>83</v>
      </c>
      <c r="O89" s="174">
        <v>3</v>
      </c>
    </row>
    <row r="90" spans="1:104" x14ac:dyDescent="0.2">
      <c r="A90" s="181"/>
      <c r="B90" s="187"/>
      <c r="C90" s="188" t="s">
        <v>161</v>
      </c>
      <c r="D90" s="189"/>
      <c r="E90" s="190">
        <v>3</v>
      </c>
      <c r="F90" s="191"/>
      <c r="G90" s="192"/>
      <c r="M90" s="186">
        <v>3</v>
      </c>
      <c r="O90" s="174"/>
    </row>
    <row r="91" spans="1:104" ht="22.5" x14ac:dyDescent="0.2">
      <c r="A91" s="175">
        <v>25</v>
      </c>
      <c r="B91" s="176" t="s">
        <v>169</v>
      </c>
      <c r="C91" s="177" t="s">
        <v>170</v>
      </c>
      <c r="D91" s="178" t="s">
        <v>127</v>
      </c>
      <c r="E91" s="179">
        <v>3</v>
      </c>
      <c r="F91" s="179">
        <v>0</v>
      </c>
      <c r="G91" s="180">
        <f>E91*F91</f>
        <v>0</v>
      </c>
      <c r="O91" s="174">
        <v>2</v>
      </c>
      <c r="AA91" s="146">
        <v>1</v>
      </c>
      <c r="AB91" s="146">
        <v>7</v>
      </c>
      <c r="AC91" s="146">
        <v>7</v>
      </c>
      <c r="AZ91" s="146">
        <v>2</v>
      </c>
      <c r="BA91" s="146">
        <f>IF(AZ91=1,G91,0)</f>
        <v>0</v>
      </c>
      <c r="BB91" s="146">
        <f>IF(AZ91=2,G91,0)</f>
        <v>0</v>
      </c>
      <c r="BC91" s="146">
        <f>IF(AZ91=3,G91,0)</f>
        <v>0</v>
      </c>
      <c r="BD91" s="146">
        <f>IF(AZ91=4,G91,0)</f>
        <v>0</v>
      </c>
      <c r="BE91" s="146">
        <f>IF(AZ91=5,G91,0)</f>
        <v>0</v>
      </c>
      <c r="CA91" s="174">
        <v>1</v>
      </c>
      <c r="CB91" s="174">
        <v>7</v>
      </c>
      <c r="CZ91" s="146">
        <v>2.7E-4</v>
      </c>
    </row>
    <row r="92" spans="1:104" x14ac:dyDescent="0.2">
      <c r="A92" s="181"/>
      <c r="B92" s="182"/>
      <c r="C92" s="183" t="s">
        <v>83</v>
      </c>
      <c r="D92" s="184"/>
      <c r="E92" s="184"/>
      <c r="F92" s="184"/>
      <c r="G92" s="185"/>
      <c r="L92" s="186" t="s">
        <v>83</v>
      </c>
      <c r="O92" s="174">
        <v>3</v>
      </c>
    </row>
    <row r="93" spans="1:104" x14ac:dyDescent="0.2">
      <c r="A93" s="181"/>
      <c r="B93" s="187"/>
      <c r="C93" s="188" t="s">
        <v>161</v>
      </c>
      <c r="D93" s="189"/>
      <c r="E93" s="190">
        <v>3</v>
      </c>
      <c r="F93" s="191"/>
      <c r="G93" s="192"/>
      <c r="M93" s="186">
        <v>3</v>
      </c>
      <c r="O93" s="174"/>
    </row>
    <row r="94" spans="1:104" x14ac:dyDescent="0.2">
      <c r="A94" s="175">
        <v>26</v>
      </c>
      <c r="B94" s="176" t="s">
        <v>171</v>
      </c>
      <c r="C94" s="177" t="s">
        <v>172</v>
      </c>
      <c r="D94" s="178" t="s">
        <v>95</v>
      </c>
      <c r="E94" s="179">
        <v>59.6</v>
      </c>
      <c r="F94" s="179">
        <v>0</v>
      </c>
      <c r="G94" s="180">
        <f>E94*F94</f>
        <v>0</v>
      </c>
      <c r="O94" s="174">
        <v>2</v>
      </c>
      <c r="AA94" s="146">
        <v>1</v>
      </c>
      <c r="AB94" s="146">
        <v>7</v>
      </c>
      <c r="AC94" s="146">
        <v>7</v>
      </c>
      <c r="AZ94" s="146">
        <v>2</v>
      </c>
      <c r="BA94" s="146">
        <f>IF(AZ94=1,G94,0)</f>
        <v>0</v>
      </c>
      <c r="BB94" s="146">
        <f>IF(AZ94=2,G94,0)</f>
        <v>0</v>
      </c>
      <c r="BC94" s="146">
        <f>IF(AZ94=3,G94,0)</f>
        <v>0</v>
      </c>
      <c r="BD94" s="146">
        <f>IF(AZ94=4,G94,0)</f>
        <v>0</v>
      </c>
      <c r="BE94" s="146">
        <f>IF(AZ94=5,G94,0)</f>
        <v>0</v>
      </c>
      <c r="CA94" s="174">
        <v>1</v>
      </c>
      <c r="CB94" s="174">
        <v>7</v>
      </c>
      <c r="CZ94" s="146">
        <v>0</v>
      </c>
    </row>
    <row r="95" spans="1:104" x14ac:dyDescent="0.2">
      <c r="A95" s="181"/>
      <c r="B95" s="187"/>
      <c r="C95" s="188" t="s">
        <v>173</v>
      </c>
      <c r="D95" s="189"/>
      <c r="E95" s="190">
        <v>59.6</v>
      </c>
      <c r="F95" s="191"/>
      <c r="G95" s="192"/>
      <c r="M95" s="186" t="s">
        <v>173</v>
      </c>
      <c r="O95" s="174"/>
    </row>
    <row r="96" spans="1:104" x14ac:dyDescent="0.2">
      <c r="A96" s="175">
        <v>27</v>
      </c>
      <c r="B96" s="176" t="s">
        <v>174</v>
      </c>
      <c r="C96" s="177" t="s">
        <v>175</v>
      </c>
      <c r="D96" s="178" t="s">
        <v>127</v>
      </c>
      <c r="E96" s="179">
        <v>3</v>
      </c>
      <c r="F96" s="179">
        <v>0</v>
      </c>
      <c r="G96" s="180">
        <f>E96*F96</f>
        <v>0</v>
      </c>
      <c r="O96" s="174">
        <v>2</v>
      </c>
      <c r="AA96" s="146">
        <v>3</v>
      </c>
      <c r="AB96" s="146">
        <v>7</v>
      </c>
      <c r="AC96" s="146" t="s">
        <v>174</v>
      </c>
      <c r="AZ96" s="146">
        <v>2</v>
      </c>
      <c r="BA96" s="146">
        <f>IF(AZ96=1,G96,0)</f>
        <v>0</v>
      </c>
      <c r="BB96" s="146">
        <f>IF(AZ96=2,G96,0)</f>
        <v>0</v>
      </c>
      <c r="BC96" s="146">
        <f>IF(AZ96=3,G96,0)</f>
        <v>0</v>
      </c>
      <c r="BD96" s="146">
        <f>IF(AZ96=4,G96,0)</f>
        <v>0</v>
      </c>
      <c r="BE96" s="146">
        <f>IF(AZ96=5,G96,0)</f>
        <v>0</v>
      </c>
      <c r="CA96" s="174">
        <v>3</v>
      </c>
      <c r="CB96" s="174">
        <v>7</v>
      </c>
      <c r="CZ96" s="146">
        <v>2.3000000000000001E-4</v>
      </c>
    </row>
    <row r="97" spans="1:104" x14ac:dyDescent="0.2">
      <c r="A97" s="181"/>
      <c r="B97" s="182"/>
      <c r="C97" s="183" t="s">
        <v>83</v>
      </c>
      <c r="D97" s="184"/>
      <c r="E97" s="184"/>
      <c r="F97" s="184"/>
      <c r="G97" s="185"/>
      <c r="L97" s="186" t="s">
        <v>83</v>
      </c>
      <c r="O97" s="174">
        <v>3</v>
      </c>
    </row>
    <row r="98" spans="1:104" x14ac:dyDescent="0.2">
      <c r="A98" s="181"/>
      <c r="B98" s="187"/>
      <c r="C98" s="188" t="s">
        <v>161</v>
      </c>
      <c r="D98" s="189"/>
      <c r="E98" s="190">
        <v>3</v>
      </c>
      <c r="F98" s="191"/>
      <c r="G98" s="192"/>
      <c r="M98" s="186">
        <v>3</v>
      </c>
      <c r="O98" s="174"/>
    </row>
    <row r="99" spans="1:104" x14ac:dyDescent="0.2">
      <c r="A99" s="175">
        <v>28</v>
      </c>
      <c r="B99" s="176" t="s">
        <v>176</v>
      </c>
      <c r="C99" s="177" t="s">
        <v>177</v>
      </c>
      <c r="D99" s="178" t="s">
        <v>127</v>
      </c>
      <c r="E99" s="179">
        <v>1</v>
      </c>
      <c r="F99" s="179">
        <v>0</v>
      </c>
      <c r="G99" s="180">
        <f>E99*F99</f>
        <v>0</v>
      </c>
      <c r="O99" s="174">
        <v>2</v>
      </c>
      <c r="AA99" s="146">
        <v>3</v>
      </c>
      <c r="AB99" s="146">
        <v>7</v>
      </c>
      <c r="AC99" s="146" t="s">
        <v>176</v>
      </c>
      <c r="AZ99" s="146">
        <v>2</v>
      </c>
      <c r="BA99" s="146">
        <f>IF(AZ99=1,G99,0)</f>
        <v>0</v>
      </c>
      <c r="BB99" s="146">
        <f>IF(AZ99=2,G99,0)</f>
        <v>0</v>
      </c>
      <c r="BC99" s="146">
        <f>IF(AZ99=3,G99,0)</f>
        <v>0</v>
      </c>
      <c r="BD99" s="146">
        <f>IF(AZ99=4,G99,0)</f>
        <v>0</v>
      </c>
      <c r="BE99" s="146">
        <f>IF(AZ99=5,G99,0)</f>
        <v>0</v>
      </c>
      <c r="CA99" s="174">
        <v>3</v>
      </c>
      <c r="CB99" s="174">
        <v>7</v>
      </c>
      <c r="CZ99" s="146">
        <v>3.4000000000000002E-4</v>
      </c>
    </row>
    <row r="100" spans="1:104" x14ac:dyDescent="0.2">
      <c r="A100" s="181"/>
      <c r="B100" s="182"/>
      <c r="C100" s="183" t="s">
        <v>178</v>
      </c>
      <c r="D100" s="184"/>
      <c r="E100" s="184"/>
      <c r="F100" s="184"/>
      <c r="G100" s="185"/>
      <c r="L100" s="186" t="s">
        <v>178</v>
      </c>
      <c r="O100" s="174">
        <v>3</v>
      </c>
    </row>
    <row r="101" spans="1:104" x14ac:dyDescent="0.2">
      <c r="A101" s="181"/>
      <c r="B101" s="187"/>
      <c r="C101" s="188" t="s">
        <v>68</v>
      </c>
      <c r="D101" s="189"/>
      <c r="E101" s="190">
        <v>1</v>
      </c>
      <c r="F101" s="191"/>
      <c r="G101" s="192"/>
      <c r="M101" s="186">
        <v>1</v>
      </c>
      <c r="O101" s="174"/>
    </row>
    <row r="102" spans="1:104" x14ac:dyDescent="0.2">
      <c r="A102" s="175">
        <v>29</v>
      </c>
      <c r="B102" s="176" t="s">
        <v>179</v>
      </c>
      <c r="C102" s="177" t="s">
        <v>180</v>
      </c>
      <c r="D102" s="178" t="s">
        <v>58</v>
      </c>
      <c r="E102" s="179"/>
      <c r="F102" s="179">
        <v>0</v>
      </c>
      <c r="G102" s="180">
        <f>E102*F102</f>
        <v>0</v>
      </c>
      <c r="O102" s="174">
        <v>2</v>
      </c>
      <c r="AA102" s="146">
        <v>7</v>
      </c>
      <c r="AB102" s="146">
        <v>1002</v>
      </c>
      <c r="AC102" s="146">
        <v>5</v>
      </c>
      <c r="AZ102" s="146">
        <v>2</v>
      </c>
      <c r="BA102" s="146">
        <f>IF(AZ102=1,G102,0)</f>
        <v>0</v>
      </c>
      <c r="BB102" s="146">
        <f>IF(AZ102=2,G102,0)</f>
        <v>0</v>
      </c>
      <c r="BC102" s="146">
        <f>IF(AZ102=3,G102,0)</f>
        <v>0</v>
      </c>
      <c r="BD102" s="146">
        <f>IF(AZ102=4,G102,0)</f>
        <v>0</v>
      </c>
      <c r="BE102" s="146">
        <f>IF(AZ102=5,G102,0)</f>
        <v>0</v>
      </c>
      <c r="CA102" s="174">
        <v>7</v>
      </c>
      <c r="CB102" s="174">
        <v>1002</v>
      </c>
      <c r="CZ102" s="146">
        <v>0</v>
      </c>
    </row>
    <row r="103" spans="1:104" x14ac:dyDescent="0.2">
      <c r="A103" s="181"/>
      <c r="B103" s="182"/>
      <c r="C103" s="183" t="s">
        <v>83</v>
      </c>
      <c r="D103" s="184"/>
      <c r="E103" s="184"/>
      <c r="F103" s="184"/>
      <c r="G103" s="185"/>
      <c r="L103" s="186" t="s">
        <v>83</v>
      </c>
      <c r="O103" s="174">
        <v>3</v>
      </c>
    </row>
    <row r="104" spans="1:104" x14ac:dyDescent="0.2">
      <c r="A104" s="193"/>
      <c r="B104" s="194" t="s">
        <v>70</v>
      </c>
      <c r="C104" s="195" t="str">
        <f>CONCATENATE(B43," ",C43)</f>
        <v>721 Vnitřní kanalizace</v>
      </c>
      <c r="D104" s="196"/>
      <c r="E104" s="197"/>
      <c r="F104" s="198"/>
      <c r="G104" s="199">
        <f>SUM(G43:G103)</f>
        <v>0</v>
      </c>
      <c r="O104" s="174">
        <v>4</v>
      </c>
      <c r="BA104" s="200">
        <f>SUM(BA43:BA103)</f>
        <v>0</v>
      </c>
      <c r="BB104" s="200">
        <f>SUM(BB43:BB103)</f>
        <v>0</v>
      </c>
      <c r="BC104" s="200">
        <f>SUM(BC43:BC103)</f>
        <v>0</v>
      </c>
      <c r="BD104" s="200">
        <f>SUM(BD43:BD103)</f>
        <v>0</v>
      </c>
      <c r="BE104" s="200">
        <f>SUM(BE43:BE103)</f>
        <v>0</v>
      </c>
    </row>
    <row r="105" spans="1:104" x14ac:dyDescent="0.2">
      <c r="A105" s="167" t="s">
        <v>67</v>
      </c>
      <c r="B105" s="168" t="s">
        <v>181</v>
      </c>
      <c r="C105" s="169" t="s">
        <v>182</v>
      </c>
      <c r="D105" s="170"/>
      <c r="E105" s="171"/>
      <c r="F105" s="171"/>
      <c r="G105" s="172"/>
      <c r="H105" s="173"/>
      <c r="I105" s="173"/>
      <c r="O105" s="174">
        <v>1</v>
      </c>
    </row>
    <row r="106" spans="1:104" x14ac:dyDescent="0.2">
      <c r="A106" s="175">
        <v>30</v>
      </c>
      <c r="B106" s="176" t="s">
        <v>183</v>
      </c>
      <c r="C106" s="177" t="s">
        <v>184</v>
      </c>
      <c r="D106" s="178" t="s">
        <v>95</v>
      </c>
      <c r="E106" s="179">
        <v>4</v>
      </c>
      <c r="F106" s="179">
        <v>0</v>
      </c>
      <c r="G106" s="180">
        <f>E106*F106</f>
        <v>0</v>
      </c>
      <c r="O106" s="174">
        <v>2</v>
      </c>
      <c r="AA106" s="146">
        <v>1</v>
      </c>
      <c r="AB106" s="146">
        <v>7</v>
      </c>
      <c r="AC106" s="146">
        <v>7</v>
      </c>
      <c r="AZ106" s="146">
        <v>2</v>
      </c>
      <c r="BA106" s="146">
        <f>IF(AZ106=1,G106,0)</f>
        <v>0</v>
      </c>
      <c r="BB106" s="146">
        <f>IF(AZ106=2,G106,0)</f>
        <v>0</v>
      </c>
      <c r="BC106" s="146">
        <f>IF(AZ106=3,G106,0)</f>
        <v>0</v>
      </c>
      <c r="BD106" s="146">
        <f>IF(AZ106=4,G106,0)</f>
        <v>0</v>
      </c>
      <c r="BE106" s="146">
        <f>IF(AZ106=5,G106,0)</f>
        <v>0</v>
      </c>
      <c r="CA106" s="174">
        <v>1</v>
      </c>
      <c r="CB106" s="174">
        <v>7</v>
      </c>
      <c r="CZ106" s="146">
        <v>1.33E-3</v>
      </c>
    </row>
    <row r="107" spans="1:104" x14ac:dyDescent="0.2">
      <c r="A107" s="181"/>
      <c r="B107" s="182"/>
      <c r="C107" s="183"/>
      <c r="D107" s="184"/>
      <c r="E107" s="184"/>
      <c r="F107" s="184"/>
      <c r="G107" s="185"/>
      <c r="L107" s="186"/>
      <c r="O107" s="174">
        <v>3</v>
      </c>
    </row>
    <row r="108" spans="1:104" x14ac:dyDescent="0.2">
      <c r="A108" s="181"/>
      <c r="B108" s="187"/>
      <c r="C108" s="188" t="s">
        <v>185</v>
      </c>
      <c r="D108" s="189"/>
      <c r="E108" s="190">
        <v>4</v>
      </c>
      <c r="F108" s="191"/>
      <c r="G108" s="192"/>
      <c r="M108" s="186">
        <v>4</v>
      </c>
      <c r="O108" s="174"/>
    </row>
    <row r="109" spans="1:104" x14ac:dyDescent="0.2">
      <c r="A109" s="175">
        <v>31</v>
      </c>
      <c r="B109" s="176" t="s">
        <v>186</v>
      </c>
      <c r="C109" s="177" t="s">
        <v>187</v>
      </c>
      <c r="D109" s="178" t="s">
        <v>95</v>
      </c>
      <c r="E109" s="179">
        <v>141.9</v>
      </c>
      <c r="F109" s="179">
        <v>0</v>
      </c>
      <c r="G109" s="180">
        <f>E109*F109</f>
        <v>0</v>
      </c>
      <c r="O109" s="174">
        <v>2</v>
      </c>
      <c r="AA109" s="146">
        <v>1</v>
      </c>
      <c r="AB109" s="146">
        <v>0</v>
      </c>
      <c r="AC109" s="146">
        <v>0</v>
      </c>
      <c r="AZ109" s="146">
        <v>2</v>
      </c>
      <c r="BA109" s="146">
        <f>IF(AZ109=1,G109,0)</f>
        <v>0</v>
      </c>
      <c r="BB109" s="146">
        <f>IF(AZ109=2,G109,0)</f>
        <v>0</v>
      </c>
      <c r="BC109" s="146">
        <f>IF(AZ109=3,G109,0)</f>
        <v>0</v>
      </c>
      <c r="BD109" s="146">
        <f>IF(AZ109=4,G109,0)</f>
        <v>0</v>
      </c>
      <c r="BE109" s="146">
        <f>IF(AZ109=5,G109,0)</f>
        <v>0</v>
      </c>
      <c r="CA109" s="174">
        <v>1</v>
      </c>
      <c r="CB109" s="174">
        <v>0</v>
      </c>
      <c r="CZ109" s="146">
        <v>4.0099999999999997E-3</v>
      </c>
    </row>
    <row r="110" spans="1:104" x14ac:dyDescent="0.2">
      <c r="A110" s="181"/>
      <c r="B110" s="182"/>
      <c r="C110" s="183" t="s">
        <v>188</v>
      </c>
      <c r="D110" s="184"/>
      <c r="E110" s="184"/>
      <c r="F110" s="184"/>
      <c r="G110" s="185"/>
      <c r="L110" s="186" t="s">
        <v>188</v>
      </c>
      <c r="O110" s="174">
        <v>3</v>
      </c>
    </row>
    <row r="111" spans="1:104" x14ac:dyDescent="0.2">
      <c r="A111" s="181"/>
      <c r="B111" s="187"/>
      <c r="C111" s="188" t="s">
        <v>189</v>
      </c>
      <c r="D111" s="189"/>
      <c r="E111" s="190">
        <v>141.9</v>
      </c>
      <c r="F111" s="191"/>
      <c r="G111" s="192"/>
      <c r="M111" s="186" t="s">
        <v>189</v>
      </c>
      <c r="O111" s="174"/>
    </row>
    <row r="112" spans="1:104" x14ac:dyDescent="0.2">
      <c r="A112" s="175">
        <v>32</v>
      </c>
      <c r="B112" s="176" t="s">
        <v>190</v>
      </c>
      <c r="C112" s="177" t="s">
        <v>191</v>
      </c>
      <c r="D112" s="178" t="s">
        <v>127</v>
      </c>
      <c r="E112" s="179">
        <v>26</v>
      </c>
      <c r="F112" s="179">
        <v>0</v>
      </c>
      <c r="G112" s="180">
        <f>E112*F112</f>
        <v>0</v>
      </c>
      <c r="O112" s="174">
        <v>2</v>
      </c>
      <c r="AA112" s="146">
        <v>1</v>
      </c>
      <c r="AB112" s="146">
        <v>7</v>
      </c>
      <c r="AC112" s="146">
        <v>7</v>
      </c>
      <c r="AZ112" s="146">
        <v>2</v>
      </c>
      <c r="BA112" s="146">
        <f>IF(AZ112=1,G112,0)</f>
        <v>0</v>
      </c>
      <c r="BB112" s="146">
        <f>IF(AZ112=2,G112,0)</f>
        <v>0</v>
      </c>
      <c r="BC112" s="146">
        <f>IF(AZ112=3,G112,0)</f>
        <v>0</v>
      </c>
      <c r="BD112" s="146">
        <f>IF(AZ112=4,G112,0)</f>
        <v>0</v>
      </c>
      <c r="BE112" s="146">
        <f>IF(AZ112=5,G112,0)</f>
        <v>0</v>
      </c>
      <c r="CA112" s="174">
        <v>1</v>
      </c>
      <c r="CB112" s="174">
        <v>7</v>
      </c>
      <c r="CZ112" s="146">
        <v>0</v>
      </c>
    </row>
    <row r="113" spans="1:104" x14ac:dyDescent="0.2">
      <c r="A113" s="181"/>
      <c r="B113" s="182"/>
      <c r="C113" s="183" t="s">
        <v>83</v>
      </c>
      <c r="D113" s="184"/>
      <c r="E113" s="184"/>
      <c r="F113" s="184"/>
      <c r="G113" s="185"/>
      <c r="L113" s="186" t="s">
        <v>83</v>
      </c>
      <c r="O113" s="174">
        <v>3</v>
      </c>
    </row>
    <row r="114" spans="1:104" x14ac:dyDescent="0.2">
      <c r="A114" s="181"/>
      <c r="B114" s="187"/>
      <c r="C114" s="188" t="s">
        <v>192</v>
      </c>
      <c r="D114" s="189"/>
      <c r="E114" s="190">
        <v>26</v>
      </c>
      <c r="F114" s="191"/>
      <c r="G114" s="192"/>
      <c r="M114" s="186">
        <v>26</v>
      </c>
      <c r="O114" s="174"/>
    </row>
    <row r="115" spans="1:104" x14ac:dyDescent="0.2">
      <c r="A115" s="175">
        <v>33</v>
      </c>
      <c r="B115" s="176" t="s">
        <v>193</v>
      </c>
      <c r="C115" s="177" t="s">
        <v>194</v>
      </c>
      <c r="D115" s="178" t="s">
        <v>127</v>
      </c>
      <c r="E115" s="179">
        <v>2</v>
      </c>
      <c r="F115" s="179">
        <v>0</v>
      </c>
      <c r="G115" s="180">
        <f>E115*F115</f>
        <v>0</v>
      </c>
      <c r="O115" s="174">
        <v>2</v>
      </c>
      <c r="AA115" s="146">
        <v>1</v>
      </c>
      <c r="AB115" s="146">
        <v>7</v>
      </c>
      <c r="AC115" s="146">
        <v>7</v>
      </c>
      <c r="AZ115" s="146">
        <v>2</v>
      </c>
      <c r="BA115" s="146">
        <f>IF(AZ115=1,G115,0)</f>
        <v>0</v>
      </c>
      <c r="BB115" s="146">
        <f>IF(AZ115=2,G115,0)</f>
        <v>0</v>
      </c>
      <c r="BC115" s="146">
        <f>IF(AZ115=3,G115,0)</f>
        <v>0</v>
      </c>
      <c r="BD115" s="146">
        <f>IF(AZ115=4,G115,0)</f>
        <v>0</v>
      </c>
      <c r="BE115" s="146">
        <f>IF(AZ115=5,G115,0)</f>
        <v>0</v>
      </c>
      <c r="CA115" s="174">
        <v>1</v>
      </c>
      <c r="CB115" s="174">
        <v>7</v>
      </c>
      <c r="CZ115" s="146">
        <v>0</v>
      </c>
    </row>
    <row r="116" spans="1:104" x14ac:dyDescent="0.2">
      <c r="A116" s="181"/>
      <c r="B116" s="182"/>
      <c r="C116" s="183" t="s">
        <v>83</v>
      </c>
      <c r="D116" s="184"/>
      <c r="E116" s="184"/>
      <c r="F116" s="184"/>
      <c r="G116" s="185"/>
      <c r="L116" s="186" t="s">
        <v>83</v>
      </c>
      <c r="O116" s="174">
        <v>3</v>
      </c>
    </row>
    <row r="117" spans="1:104" x14ac:dyDescent="0.2">
      <c r="A117" s="181"/>
      <c r="B117" s="187"/>
      <c r="C117" s="188" t="s">
        <v>120</v>
      </c>
      <c r="D117" s="189"/>
      <c r="E117" s="190">
        <v>2</v>
      </c>
      <c r="F117" s="191"/>
      <c r="G117" s="192"/>
      <c r="M117" s="186">
        <v>2</v>
      </c>
      <c r="O117" s="174"/>
    </row>
    <row r="118" spans="1:104" x14ac:dyDescent="0.2">
      <c r="A118" s="175">
        <v>34</v>
      </c>
      <c r="B118" s="176" t="s">
        <v>195</v>
      </c>
      <c r="C118" s="177" t="s">
        <v>196</v>
      </c>
      <c r="D118" s="178" t="s">
        <v>197</v>
      </c>
      <c r="E118" s="179">
        <v>1</v>
      </c>
      <c r="F118" s="179">
        <v>0</v>
      </c>
      <c r="G118" s="180">
        <f>E118*F118</f>
        <v>0</v>
      </c>
      <c r="O118" s="174">
        <v>2</v>
      </c>
      <c r="AA118" s="146">
        <v>1</v>
      </c>
      <c r="AB118" s="146">
        <v>7</v>
      </c>
      <c r="AC118" s="146">
        <v>7</v>
      </c>
      <c r="AZ118" s="146">
        <v>2</v>
      </c>
      <c r="BA118" s="146">
        <f>IF(AZ118=1,G118,0)</f>
        <v>0</v>
      </c>
      <c r="BB118" s="146">
        <f>IF(AZ118=2,G118,0)</f>
        <v>0</v>
      </c>
      <c r="BC118" s="146">
        <f>IF(AZ118=3,G118,0)</f>
        <v>0</v>
      </c>
      <c r="BD118" s="146">
        <f>IF(AZ118=4,G118,0)</f>
        <v>0</v>
      </c>
      <c r="BE118" s="146">
        <f>IF(AZ118=5,G118,0)</f>
        <v>0</v>
      </c>
      <c r="CA118" s="174">
        <v>1</v>
      </c>
      <c r="CB118" s="174">
        <v>7</v>
      </c>
      <c r="CZ118" s="146">
        <v>0</v>
      </c>
    </row>
    <row r="119" spans="1:104" x14ac:dyDescent="0.2">
      <c r="A119" s="181"/>
      <c r="B119" s="182"/>
      <c r="C119" s="183" t="s">
        <v>83</v>
      </c>
      <c r="D119" s="184"/>
      <c r="E119" s="184"/>
      <c r="F119" s="184"/>
      <c r="G119" s="185"/>
      <c r="L119" s="186" t="s">
        <v>83</v>
      </c>
      <c r="O119" s="174">
        <v>3</v>
      </c>
    </row>
    <row r="120" spans="1:104" x14ac:dyDescent="0.2">
      <c r="A120" s="181"/>
      <c r="B120" s="187"/>
      <c r="C120" s="188" t="s">
        <v>68</v>
      </c>
      <c r="D120" s="189"/>
      <c r="E120" s="190">
        <v>1</v>
      </c>
      <c r="F120" s="191"/>
      <c r="G120" s="192"/>
      <c r="M120" s="186">
        <v>1</v>
      </c>
      <c r="O120" s="174"/>
    </row>
    <row r="121" spans="1:104" x14ac:dyDescent="0.2">
      <c r="A121" s="175">
        <v>35</v>
      </c>
      <c r="B121" s="176" t="s">
        <v>198</v>
      </c>
      <c r="C121" s="177" t="s">
        <v>199</v>
      </c>
      <c r="D121" s="178" t="s">
        <v>95</v>
      </c>
      <c r="E121" s="179">
        <v>142</v>
      </c>
      <c r="F121" s="179">
        <v>0</v>
      </c>
      <c r="G121" s="180">
        <f>E121*F121</f>
        <v>0</v>
      </c>
      <c r="O121" s="174">
        <v>2</v>
      </c>
      <c r="AA121" s="146">
        <v>1</v>
      </c>
      <c r="AB121" s="146">
        <v>7</v>
      </c>
      <c r="AC121" s="146">
        <v>7</v>
      </c>
      <c r="AZ121" s="146">
        <v>2</v>
      </c>
      <c r="BA121" s="146">
        <f>IF(AZ121=1,G121,0)</f>
        <v>0</v>
      </c>
      <c r="BB121" s="146">
        <f>IF(AZ121=2,G121,0)</f>
        <v>0</v>
      </c>
      <c r="BC121" s="146">
        <f>IF(AZ121=3,G121,0)</f>
        <v>0</v>
      </c>
      <c r="BD121" s="146">
        <f>IF(AZ121=4,G121,0)</f>
        <v>0</v>
      </c>
      <c r="BE121" s="146">
        <f>IF(AZ121=5,G121,0)</f>
        <v>0</v>
      </c>
      <c r="CA121" s="174">
        <v>1</v>
      </c>
      <c r="CB121" s="174">
        <v>7</v>
      </c>
      <c r="CZ121" s="146">
        <v>0</v>
      </c>
    </row>
    <row r="122" spans="1:104" x14ac:dyDescent="0.2">
      <c r="A122" s="181"/>
      <c r="B122" s="182"/>
      <c r="C122" s="183" t="s">
        <v>83</v>
      </c>
      <c r="D122" s="184"/>
      <c r="E122" s="184"/>
      <c r="F122" s="184"/>
      <c r="G122" s="185"/>
      <c r="L122" s="186" t="s">
        <v>83</v>
      </c>
      <c r="O122" s="174">
        <v>3</v>
      </c>
    </row>
    <row r="123" spans="1:104" x14ac:dyDescent="0.2">
      <c r="A123" s="181"/>
      <c r="B123" s="187"/>
      <c r="C123" s="188" t="s">
        <v>200</v>
      </c>
      <c r="D123" s="189"/>
      <c r="E123" s="190">
        <v>142</v>
      </c>
      <c r="F123" s="191"/>
      <c r="G123" s="192"/>
      <c r="M123" s="186">
        <v>142</v>
      </c>
      <c r="O123" s="174"/>
    </row>
    <row r="124" spans="1:104" x14ac:dyDescent="0.2">
      <c r="A124" s="175">
        <v>36</v>
      </c>
      <c r="B124" s="176" t="s">
        <v>201</v>
      </c>
      <c r="C124" s="177" t="s">
        <v>202</v>
      </c>
      <c r="D124" s="178" t="s">
        <v>95</v>
      </c>
      <c r="E124" s="179">
        <v>142</v>
      </c>
      <c r="F124" s="179">
        <v>0</v>
      </c>
      <c r="G124" s="180">
        <f>E124*F124</f>
        <v>0</v>
      </c>
      <c r="O124" s="174">
        <v>2</v>
      </c>
      <c r="AA124" s="146">
        <v>1</v>
      </c>
      <c r="AB124" s="146">
        <v>0</v>
      </c>
      <c r="AC124" s="146">
        <v>0</v>
      </c>
      <c r="AZ124" s="146">
        <v>2</v>
      </c>
      <c r="BA124" s="146">
        <f>IF(AZ124=1,G124,0)</f>
        <v>0</v>
      </c>
      <c r="BB124" s="146">
        <f>IF(AZ124=2,G124,0)</f>
        <v>0</v>
      </c>
      <c r="BC124" s="146">
        <f>IF(AZ124=3,G124,0)</f>
        <v>0</v>
      </c>
      <c r="BD124" s="146">
        <f>IF(AZ124=4,G124,0)</f>
        <v>0</v>
      </c>
      <c r="BE124" s="146">
        <f>IF(AZ124=5,G124,0)</f>
        <v>0</v>
      </c>
      <c r="CA124" s="174">
        <v>1</v>
      </c>
      <c r="CB124" s="174">
        <v>0</v>
      </c>
      <c r="CZ124" s="146">
        <v>1.0000000000000001E-5</v>
      </c>
    </row>
    <row r="125" spans="1:104" x14ac:dyDescent="0.2">
      <c r="A125" s="181"/>
      <c r="B125" s="182"/>
      <c r="C125" s="183" t="s">
        <v>83</v>
      </c>
      <c r="D125" s="184"/>
      <c r="E125" s="184"/>
      <c r="F125" s="184"/>
      <c r="G125" s="185"/>
      <c r="L125" s="186" t="s">
        <v>83</v>
      </c>
      <c r="O125" s="174">
        <v>3</v>
      </c>
    </row>
    <row r="126" spans="1:104" x14ac:dyDescent="0.2">
      <c r="A126" s="181"/>
      <c r="B126" s="187"/>
      <c r="C126" s="188" t="s">
        <v>200</v>
      </c>
      <c r="D126" s="189"/>
      <c r="E126" s="190">
        <v>142</v>
      </c>
      <c r="F126" s="191"/>
      <c r="G126" s="192"/>
      <c r="M126" s="186">
        <v>142</v>
      </c>
      <c r="O126" s="174"/>
    </row>
    <row r="127" spans="1:104" x14ac:dyDescent="0.2">
      <c r="A127" s="175">
        <v>37</v>
      </c>
      <c r="B127" s="176" t="s">
        <v>203</v>
      </c>
      <c r="C127" s="177" t="s">
        <v>204</v>
      </c>
      <c r="D127" s="178" t="s">
        <v>127</v>
      </c>
      <c r="E127" s="179">
        <v>4</v>
      </c>
      <c r="F127" s="179">
        <v>0</v>
      </c>
      <c r="G127" s="180">
        <f>E127*F127</f>
        <v>0</v>
      </c>
      <c r="O127" s="174">
        <v>2</v>
      </c>
      <c r="AA127" s="146">
        <v>3</v>
      </c>
      <c r="AB127" s="146">
        <v>7</v>
      </c>
      <c r="AC127" s="146" t="s">
        <v>203</v>
      </c>
      <c r="AZ127" s="146">
        <v>2</v>
      </c>
      <c r="BA127" s="146">
        <f>IF(AZ127=1,G127,0)</f>
        <v>0</v>
      </c>
      <c r="BB127" s="146">
        <f>IF(AZ127=2,G127,0)</f>
        <v>0</v>
      </c>
      <c r="BC127" s="146">
        <f>IF(AZ127=3,G127,0)</f>
        <v>0</v>
      </c>
      <c r="BD127" s="146">
        <f>IF(AZ127=4,G127,0)</f>
        <v>0</v>
      </c>
      <c r="BE127" s="146">
        <f>IF(AZ127=5,G127,0)</f>
        <v>0</v>
      </c>
      <c r="CA127" s="174">
        <v>3</v>
      </c>
      <c r="CB127" s="174">
        <v>7</v>
      </c>
      <c r="CZ127" s="146">
        <v>0</v>
      </c>
    </row>
    <row r="128" spans="1:104" x14ac:dyDescent="0.2">
      <c r="A128" s="181"/>
      <c r="B128" s="182"/>
      <c r="C128" s="183"/>
      <c r="D128" s="184"/>
      <c r="E128" s="184"/>
      <c r="F128" s="184"/>
      <c r="G128" s="185"/>
      <c r="L128" s="186"/>
      <c r="O128" s="174">
        <v>3</v>
      </c>
    </row>
    <row r="129" spans="1:104" x14ac:dyDescent="0.2">
      <c r="A129" s="181"/>
      <c r="B129" s="187"/>
      <c r="C129" s="188" t="s">
        <v>185</v>
      </c>
      <c r="D129" s="189"/>
      <c r="E129" s="190">
        <v>4</v>
      </c>
      <c r="F129" s="191"/>
      <c r="G129" s="192"/>
      <c r="M129" s="186">
        <v>4</v>
      </c>
      <c r="O129" s="174"/>
    </row>
    <row r="130" spans="1:104" x14ac:dyDescent="0.2">
      <c r="A130" s="175">
        <v>38</v>
      </c>
      <c r="B130" s="176" t="s">
        <v>205</v>
      </c>
      <c r="C130" s="177" t="s">
        <v>206</v>
      </c>
      <c r="D130" s="178" t="s">
        <v>58</v>
      </c>
      <c r="E130" s="179"/>
      <c r="F130" s="179">
        <v>0</v>
      </c>
      <c r="G130" s="180">
        <f>E130*F130</f>
        <v>0</v>
      </c>
      <c r="O130" s="174">
        <v>2</v>
      </c>
      <c r="AA130" s="146">
        <v>7</v>
      </c>
      <c r="AB130" s="146">
        <v>1002</v>
      </c>
      <c r="AC130" s="146">
        <v>5</v>
      </c>
      <c r="AZ130" s="146">
        <v>2</v>
      </c>
      <c r="BA130" s="146">
        <f>IF(AZ130=1,G130,0)</f>
        <v>0</v>
      </c>
      <c r="BB130" s="146">
        <f>IF(AZ130=2,G130,0)</f>
        <v>0</v>
      </c>
      <c r="BC130" s="146">
        <f>IF(AZ130=3,G130,0)</f>
        <v>0</v>
      </c>
      <c r="BD130" s="146">
        <f>IF(AZ130=4,G130,0)</f>
        <v>0</v>
      </c>
      <c r="BE130" s="146">
        <f>IF(AZ130=5,G130,0)</f>
        <v>0</v>
      </c>
      <c r="CA130" s="174">
        <v>7</v>
      </c>
      <c r="CB130" s="174">
        <v>1002</v>
      </c>
      <c r="CZ130" s="146">
        <v>0</v>
      </c>
    </row>
    <row r="131" spans="1:104" x14ac:dyDescent="0.2">
      <c r="A131" s="181"/>
      <c r="B131" s="182"/>
      <c r="C131" s="183" t="s">
        <v>83</v>
      </c>
      <c r="D131" s="184"/>
      <c r="E131" s="184"/>
      <c r="F131" s="184"/>
      <c r="G131" s="185"/>
      <c r="L131" s="186" t="s">
        <v>83</v>
      </c>
      <c r="O131" s="174">
        <v>3</v>
      </c>
    </row>
    <row r="132" spans="1:104" x14ac:dyDescent="0.2">
      <c r="A132" s="193"/>
      <c r="B132" s="194" t="s">
        <v>70</v>
      </c>
      <c r="C132" s="195" t="str">
        <f>CONCATENATE(B105," ",C105)</f>
        <v>722 Vnitřní vodovod</v>
      </c>
      <c r="D132" s="196"/>
      <c r="E132" s="197"/>
      <c r="F132" s="198"/>
      <c r="G132" s="199">
        <f>SUM(G105:G131)</f>
        <v>0</v>
      </c>
      <c r="O132" s="174">
        <v>4</v>
      </c>
      <c r="BA132" s="200">
        <f>SUM(BA105:BA131)</f>
        <v>0</v>
      </c>
      <c r="BB132" s="200">
        <f>SUM(BB105:BB131)</f>
        <v>0</v>
      </c>
      <c r="BC132" s="200">
        <f>SUM(BC105:BC131)</f>
        <v>0</v>
      </c>
      <c r="BD132" s="200">
        <f>SUM(BD105:BD131)</f>
        <v>0</v>
      </c>
      <c r="BE132" s="200">
        <f>SUM(BE105:BE131)</f>
        <v>0</v>
      </c>
    </row>
    <row r="133" spans="1:104" x14ac:dyDescent="0.2">
      <c r="A133" s="167" t="s">
        <v>67</v>
      </c>
      <c r="B133" s="168" t="s">
        <v>207</v>
      </c>
      <c r="C133" s="169" t="s">
        <v>208</v>
      </c>
      <c r="D133" s="170"/>
      <c r="E133" s="171"/>
      <c r="F133" s="171"/>
      <c r="G133" s="172"/>
      <c r="H133" s="173"/>
      <c r="I133" s="173"/>
      <c r="O133" s="174">
        <v>1</v>
      </c>
    </row>
    <row r="134" spans="1:104" x14ac:dyDescent="0.2">
      <c r="A134" s="175">
        <v>39</v>
      </c>
      <c r="B134" s="176" t="s">
        <v>209</v>
      </c>
      <c r="C134" s="177" t="s">
        <v>210</v>
      </c>
      <c r="D134" s="178" t="s">
        <v>197</v>
      </c>
      <c r="E134" s="179">
        <v>1</v>
      </c>
      <c r="F134" s="179">
        <v>0</v>
      </c>
      <c r="G134" s="180">
        <f>E134*F134</f>
        <v>0</v>
      </c>
      <c r="O134" s="174">
        <v>2</v>
      </c>
      <c r="AA134" s="146">
        <v>1</v>
      </c>
      <c r="AB134" s="146">
        <v>7</v>
      </c>
      <c r="AC134" s="146">
        <v>7</v>
      </c>
      <c r="AZ134" s="146">
        <v>2</v>
      </c>
      <c r="BA134" s="146">
        <f>IF(AZ134=1,G134,0)</f>
        <v>0</v>
      </c>
      <c r="BB134" s="146">
        <f>IF(AZ134=2,G134,0)</f>
        <v>0</v>
      </c>
      <c r="BC134" s="146">
        <f>IF(AZ134=3,G134,0)</f>
        <v>0</v>
      </c>
      <c r="BD134" s="146">
        <f>IF(AZ134=4,G134,0)</f>
        <v>0</v>
      </c>
      <c r="BE134" s="146">
        <f>IF(AZ134=5,G134,0)</f>
        <v>0</v>
      </c>
      <c r="CA134" s="174">
        <v>1</v>
      </c>
      <c r="CB134" s="174">
        <v>7</v>
      </c>
      <c r="CZ134" s="146">
        <v>1.8600000000000001E-3</v>
      </c>
    </row>
    <row r="135" spans="1:104" x14ac:dyDescent="0.2">
      <c r="A135" s="181"/>
      <c r="B135" s="182"/>
      <c r="C135" s="183" t="s">
        <v>83</v>
      </c>
      <c r="D135" s="184"/>
      <c r="E135" s="184"/>
      <c r="F135" s="184"/>
      <c r="G135" s="185"/>
      <c r="L135" s="186" t="s">
        <v>83</v>
      </c>
      <c r="O135" s="174">
        <v>3</v>
      </c>
    </row>
    <row r="136" spans="1:104" x14ac:dyDescent="0.2">
      <c r="A136" s="181"/>
      <c r="B136" s="187"/>
      <c r="C136" s="188" t="s">
        <v>68</v>
      </c>
      <c r="D136" s="189"/>
      <c r="E136" s="190">
        <v>1</v>
      </c>
      <c r="F136" s="191"/>
      <c r="G136" s="192"/>
      <c r="M136" s="186">
        <v>1</v>
      </c>
      <c r="O136" s="174"/>
    </row>
    <row r="137" spans="1:104" x14ac:dyDescent="0.2">
      <c r="A137" s="175">
        <v>40</v>
      </c>
      <c r="B137" s="176" t="s">
        <v>211</v>
      </c>
      <c r="C137" s="177" t="s">
        <v>212</v>
      </c>
      <c r="D137" s="178" t="s">
        <v>197</v>
      </c>
      <c r="E137" s="179">
        <v>1</v>
      </c>
      <c r="F137" s="179">
        <v>0</v>
      </c>
      <c r="G137" s="180">
        <f>E137*F137</f>
        <v>0</v>
      </c>
      <c r="O137" s="174">
        <v>2</v>
      </c>
      <c r="AA137" s="146">
        <v>1</v>
      </c>
      <c r="AB137" s="146">
        <v>7</v>
      </c>
      <c r="AC137" s="146">
        <v>7</v>
      </c>
      <c r="AZ137" s="146">
        <v>2</v>
      </c>
      <c r="BA137" s="146">
        <f>IF(AZ137=1,G137,0)</f>
        <v>0</v>
      </c>
      <c r="BB137" s="146">
        <f>IF(AZ137=2,G137,0)</f>
        <v>0</v>
      </c>
      <c r="BC137" s="146">
        <f>IF(AZ137=3,G137,0)</f>
        <v>0</v>
      </c>
      <c r="BD137" s="146">
        <f>IF(AZ137=4,G137,0)</f>
        <v>0</v>
      </c>
      <c r="BE137" s="146">
        <f>IF(AZ137=5,G137,0)</f>
        <v>0</v>
      </c>
      <c r="CA137" s="174">
        <v>1</v>
      </c>
      <c r="CB137" s="174">
        <v>7</v>
      </c>
      <c r="CZ137" s="146">
        <v>8.8999999999999995E-4</v>
      </c>
    </row>
    <row r="138" spans="1:104" x14ac:dyDescent="0.2">
      <c r="A138" s="181"/>
      <c r="B138" s="182"/>
      <c r="C138" s="183" t="s">
        <v>83</v>
      </c>
      <c r="D138" s="184"/>
      <c r="E138" s="184"/>
      <c r="F138" s="184"/>
      <c r="G138" s="185"/>
      <c r="L138" s="186" t="s">
        <v>83</v>
      </c>
      <c r="O138" s="174">
        <v>3</v>
      </c>
    </row>
    <row r="139" spans="1:104" x14ac:dyDescent="0.2">
      <c r="A139" s="181"/>
      <c r="B139" s="187"/>
      <c r="C139" s="188" t="s">
        <v>68</v>
      </c>
      <c r="D139" s="189"/>
      <c r="E139" s="190">
        <v>1</v>
      </c>
      <c r="F139" s="191"/>
      <c r="G139" s="192"/>
      <c r="M139" s="186">
        <v>1</v>
      </c>
      <c r="O139" s="174"/>
    </row>
    <row r="140" spans="1:104" x14ac:dyDescent="0.2">
      <c r="A140" s="175">
        <v>41</v>
      </c>
      <c r="B140" s="176" t="s">
        <v>213</v>
      </c>
      <c r="C140" s="177" t="s">
        <v>214</v>
      </c>
      <c r="D140" s="178" t="s">
        <v>197</v>
      </c>
      <c r="E140" s="179">
        <v>1</v>
      </c>
      <c r="F140" s="179">
        <v>0</v>
      </c>
      <c r="G140" s="180">
        <f>E140*F140</f>
        <v>0</v>
      </c>
      <c r="O140" s="174">
        <v>2</v>
      </c>
      <c r="AA140" s="146">
        <v>1</v>
      </c>
      <c r="AB140" s="146">
        <v>7</v>
      </c>
      <c r="AC140" s="146">
        <v>7</v>
      </c>
      <c r="AZ140" s="146">
        <v>2</v>
      </c>
      <c r="BA140" s="146">
        <f>IF(AZ140=1,G140,0)</f>
        <v>0</v>
      </c>
      <c r="BB140" s="146">
        <f>IF(AZ140=2,G140,0)</f>
        <v>0</v>
      </c>
      <c r="BC140" s="146">
        <f>IF(AZ140=3,G140,0)</f>
        <v>0</v>
      </c>
      <c r="BD140" s="146">
        <f>IF(AZ140=4,G140,0)</f>
        <v>0</v>
      </c>
      <c r="BE140" s="146">
        <f>IF(AZ140=5,G140,0)</f>
        <v>0</v>
      </c>
      <c r="CA140" s="174">
        <v>1</v>
      </c>
      <c r="CB140" s="174">
        <v>7</v>
      </c>
      <c r="CZ140" s="146">
        <v>0</v>
      </c>
    </row>
    <row r="141" spans="1:104" x14ac:dyDescent="0.2">
      <c r="A141" s="181"/>
      <c r="B141" s="187"/>
      <c r="C141" s="188" t="s">
        <v>68</v>
      </c>
      <c r="D141" s="189"/>
      <c r="E141" s="190">
        <v>1</v>
      </c>
      <c r="F141" s="191"/>
      <c r="G141" s="192"/>
      <c r="M141" s="186">
        <v>1</v>
      </c>
      <c r="O141" s="174"/>
    </row>
    <row r="142" spans="1:104" x14ac:dyDescent="0.2">
      <c r="A142" s="175">
        <v>42</v>
      </c>
      <c r="B142" s="176" t="s">
        <v>215</v>
      </c>
      <c r="C142" s="177" t="s">
        <v>216</v>
      </c>
      <c r="D142" s="178" t="s">
        <v>197</v>
      </c>
      <c r="E142" s="179">
        <v>2</v>
      </c>
      <c r="F142" s="179">
        <v>0</v>
      </c>
      <c r="G142" s="180">
        <f>E142*F142</f>
        <v>0</v>
      </c>
      <c r="O142" s="174">
        <v>2</v>
      </c>
      <c r="AA142" s="146">
        <v>1</v>
      </c>
      <c r="AB142" s="146">
        <v>0</v>
      </c>
      <c r="AC142" s="146">
        <v>0</v>
      </c>
      <c r="AZ142" s="146">
        <v>2</v>
      </c>
      <c r="BA142" s="146">
        <f>IF(AZ142=1,G142,0)</f>
        <v>0</v>
      </c>
      <c r="BB142" s="146">
        <f>IF(AZ142=2,G142,0)</f>
        <v>0</v>
      </c>
      <c r="BC142" s="146">
        <f>IF(AZ142=3,G142,0)</f>
        <v>0</v>
      </c>
      <c r="BD142" s="146">
        <f>IF(AZ142=4,G142,0)</f>
        <v>0</v>
      </c>
      <c r="BE142" s="146">
        <f>IF(AZ142=5,G142,0)</f>
        <v>0</v>
      </c>
      <c r="CA142" s="174">
        <v>1</v>
      </c>
      <c r="CB142" s="174">
        <v>0</v>
      </c>
      <c r="CZ142" s="146">
        <v>1.41E-3</v>
      </c>
    </row>
    <row r="143" spans="1:104" x14ac:dyDescent="0.2">
      <c r="A143" s="181"/>
      <c r="B143" s="182"/>
      <c r="C143" s="183" t="s">
        <v>83</v>
      </c>
      <c r="D143" s="184"/>
      <c r="E143" s="184"/>
      <c r="F143" s="184"/>
      <c r="G143" s="185"/>
      <c r="L143" s="186" t="s">
        <v>83</v>
      </c>
      <c r="O143" s="174">
        <v>3</v>
      </c>
    </row>
    <row r="144" spans="1:104" x14ac:dyDescent="0.2">
      <c r="A144" s="181"/>
      <c r="B144" s="187"/>
      <c r="C144" s="188" t="s">
        <v>120</v>
      </c>
      <c r="D144" s="189"/>
      <c r="E144" s="190">
        <v>2</v>
      </c>
      <c r="F144" s="191"/>
      <c r="G144" s="192"/>
      <c r="M144" s="186">
        <v>2</v>
      </c>
      <c r="O144" s="174"/>
    </row>
    <row r="145" spans="1:104" x14ac:dyDescent="0.2">
      <c r="A145" s="175">
        <v>43</v>
      </c>
      <c r="B145" s="176" t="s">
        <v>217</v>
      </c>
      <c r="C145" s="177" t="s">
        <v>218</v>
      </c>
      <c r="D145" s="178" t="s">
        <v>197</v>
      </c>
      <c r="E145" s="179">
        <v>1</v>
      </c>
      <c r="F145" s="179">
        <v>0</v>
      </c>
      <c r="G145" s="180">
        <f>E145*F145</f>
        <v>0</v>
      </c>
      <c r="O145" s="174">
        <v>2</v>
      </c>
      <c r="AA145" s="146">
        <v>1</v>
      </c>
      <c r="AB145" s="146">
        <v>7</v>
      </c>
      <c r="AC145" s="146">
        <v>7</v>
      </c>
      <c r="AZ145" s="146">
        <v>2</v>
      </c>
      <c r="BA145" s="146">
        <f>IF(AZ145=1,G145,0)</f>
        <v>0</v>
      </c>
      <c r="BB145" s="146">
        <f>IF(AZ145=2,G145,0)</f>
        <v>0</v>
      </c>
      <c r="BC145" s="146">
        <f>IF(AZ145=3,G145,0)</f>
        <v>0</v>
      </c>
      <c r="BD145" s="146">
        <f>IF(AZ145=4,G145,0)</f>
        <v>0</v>
      </c>
      <c r="BE145" s="146">
        <f>IF(AZ145=5,G145,0)</f>
        <v>0</v>
      </c>
      <c r="CA145" s="174">
        <v>1</v>
      </c>
      <c r="CB145" s="174">
        <v>7</v>
      </c>
      <c r="CZ145" s="146">
        <v>6.2E-4</v>
      </c>
    </row>
    <row r="146" spans="1:104" x14ac:dyDescent="0.2">
      <c r="A146" s="181"/>
      <c r="B146" s="182"/>
      <c r="C146" s="183" t="s">
        <v>83</v>
      </c>
      <c r="D146" s="184"/>
      <c r="E146" s="184"/>
      <c r="F146" s="184"/>
      <c r="G146" s="185"/>
      <c r="L146" s="186" t="s">
        <v>83</v>
      </c>
      <c r="O146" s="174">
        <v>3</v>
      </c>
    </row>
    <row r="147" spans="1:104" x14ac:dyDescent="0.2">
      <c r="A147" s="181"/>
      <c r="B147" s="187"/>
      <c r="C147" s="188" t="s">
        <v>68</v>
      </c>
      <c r="D147" s="189"/>
      <c r="E147" s="190">
        <v>1</v>
      </c>
      <c r="F147" s="191"/>
      <c r="G147" s="192"/>
      <c r="M147" s="186">
        <v>1</v>
      </c>
      <c r="O147" s="174"/>
    </row>
    <row r="148" spans="1:104" x14ac:dyDescent="0.2">
      <c r="A148" s="175">
        <v>44</v>
      </c>
      <c r="B148" s="176" t="s">
        <v>219</v>
      </c>
      <c r="C148" s="177" t="s">
        <v>220</v>
      </c>
      <c r="D148" s="178" t="s">
        <v>197</v>
      </c>
      <c r="E148" s="179">
        <v>1</v>
      </c>
      <c r="F148" s="179">
        <v>0</v>
      </c>
      <c r="G148" s="180">
        <f>E148*F148</f>
        <v>0</v>
      </c>
      <c r="O148" s="174">
        <v>2</v>
      </c>
      <c r="AA148" s="146">
        <v>1</v>
      </c>
      <c r="AB148" s="146">
        <v>7</v>
      </c>
      <c r="AC148" s="146">
        <v>7</v>
      </c>
      <c r="AZ148" s="146">
        <v>2</v>
      </c>
      <c r="BA148" s="146">
        <f>IF(AZ148=1,G148,0)</f>
        <v>0</v>
      </c>
      <c r="BB148" s="146">
        <f>IF(AZ148=2,G148,0)</f>
        <v>0</v>
      </c>
      <c r="BC148" s="146">
        <f>IF(AZ148=3,G148,0)</f>
        <v>0</v>
      </c>
      <c r="BD148" s="146">
        <f>IF(AZ148=4,G148,0)</f>
        <v>0</v>
      </c>
      <c r="BE148" s="146">
        <f>IF(AZ148=5,G148,0)</f>
        <v>0</v>
      </c>
      <c r="CA148" s="174">
        <v>1</v>
      </c>
      <c r="CB148" s="174">
        <v>7</v>
      </c>
      <c r="CZ148" s="146">
        <v>1.7000000000000001E-4</v>
      </c>
    </row>
    <row r="149" spans="1:104" x14ac:dyDescent="0.2">
      <c r="A149" s="181"/>
      <c r="B149" s="182"/>
      <c r="C149" s="183" t="s">
        <v>83</v>
      </c>
      <c r="D149" s="184"/>
      <c r="E149" s="184"/>
      <c r="F149" s="184"/>
      <c r="G149" s="185"/>
      <c r="L149" s="186" t="s">
        <v>83</v>
      </c>
      <c r="O149" s="174">
        <v>3</v>
      </c>
    </row>
    <row r="150" spans="1:104" x14ac:dyDescent="0.2">
      <c r="A150" s="181"/>
      <c r="B150" s="187"/>
      <c r="C150" s="188" t="s">
        <v>68</v>
      </c>
      <c r="D150" s="189"/>
      <c r="E150" s="190">
        <v>1</v>
      </c>
      <c r="F150" s="191"/>
      <c r="G150" s="192"/>
      <c r="M150" s="186">
        <v>1</v>
      </c>
      <c r="O150" s="174"/>
    </row>
    <row r="151" spans="1:104" ht="22.5" x14ac:dyDescent="0.2">
      <c r="A151" s="175">
        <v>45</v>
      </c>
      <c r="B151" s="176" t="s">
        <v>221</v>
      </c>
      <c r="C151" s="177" t="s">
        <v>222</v>
      </c>
      <c r="D151" s="178" t="s">
        <v>197</v>
      </c>
      <c r="E151" s="179">
        <v>2</v>
      </c>
      <c r="F151" s="179">
        <v>0</v>
      </c>
      <c r="G151" s="180">
        <f>E151*F151</f>
        <v>0</v>
      </c>
      <c r="O151" s="174">
        <v>2</v>
      </c>
      <c r="AA151" s="146">
        <v>1</v>
      </c>
      <c r="AB151" s="146">
        <v>0</v>
      </c>
      <c r="AC151" s="146">
        <v>0</v>
      </c>
      <c r="AZ151" s="146">
        <v>2</v>
      </c>
      <c r="BA151" s="146">
        <f>IF(AZ151=1,G151,0)</f>
        <v>0</v>
      </c>
      <c r="BB151" s="146">
        <f>IF(AZ151=2,G151,0)</f>
        <v>0</v>
      </c>
      <c r="BC151" s="146">
        <f>IF(AZ151=3,G151,0)</f>
        <v>0</v>
      </c>
      <c r="BD151" s="146">
        <f>IF(AZ151=4,G151,0)</f>
        <v>0</v>
      </c>
      <c r="BE151" s="146">
        <f>IF(AZ151=5,G151,0)</f>
        <v>0</v>
      </c>
      <c r="CA151" s="174">
        <v>1</v>
      </c>
      <c r="CB151" s="174">
        <v>0</v>
      </c>
      <c r="CZ151" s="146">
        <v>0</v>
      </c>
    </row>
    <row r="152" spans="1:104" x14ac:dyDescent="0.2">
      <c r="A152" s="181"/>
      <c r="B152" s="182"/>
      <c r="C152" s="183" t="s">
        <v>223</v>
      </c>
      <c r="D152" s="184"/>
      <c r="E152" s="184"/>
      <c r="F152" s="184"/>
      <c r="G152" s="185"/>
      <c r="L152" s="186" t="s">
        <v>223</v>
      </c>
      <c r="O152" s="174">
        <v>3</v>
      </c>
    </row>
    <row r="153" spans="1:104" x14ac:dyDescent="0.2">
      <c r="A153" s="181"/>
      <c r="B153" s="187"/>
      <c r="C153" s="188" t="s">
        <v>120</v>
      </c>
      <c r="D153" s="189"/>
      <c r="E153" s="190">
        <v>2</v>
      </c>
      <c r="F153" s="191"/>
      <c r="G153" s="192"/>
      <c r="M153" s="186">
        <v>2</v>
      </c>
      <c r="O153" s="174"/>
    </row>
    <row r="154" spans="1:104" x14ac:dyDescent="0.2">
      <c r="A154" s="175">
        <v>46</v>
      </c>
      <c r="B154" s="176" t="s">
        <v>224</v>
      </c>
      <c r="C154" s="177" t="s">
        <v>225</v>
      </c>
      <c r="D154" s="178" t="s">
        <v>127</v>
      </c>
      <c r="E154" s="179">
        <v>1</v>
      </c>
      <c r="F154" s="179">
        <v>0</v>
      </c>
      <c r="G154" s="180">
        <f>E154*F154</f>
        <v>0</v>
      </c>
      <c r="O154" s="174">
        <v>2</v>
      </c>
      <c r="AA154" s="146">
        <v>1</v>
      </c>
      <c r="AB154" s="146">
        <v>7</v>
      </c>
      <c r="AC154" s="146">
        <v>7</v>
      </c>
      <c r="AZ154" s="146">
        <v>2</v>
      </c>
      <c r="BA154" s="146">
        <f>IF(AZ154=1,G154,0)</f>
        <v>0</v>
      </c>
      <c r="BB154" s="146">
        <f>IF(AZ154=2,G154,0)</f>
        <v>0</v>
      </c>
      <c r="BC154" s="146">
        <f>IF(AZ154=3,G154,0)</f>
        <v>0</v>
      </c>
      <c r="BD154" s="146">
        <f>IF(AZ154=4,G154,0)</f>
        <v>0</v>
      </c>
      <c r="BE154" s="146">
        <f>IF(AZ154=5,G154,0)</f>
        <v>0</v>
      </c>
      <c r="CA154" s="174">
        <v>1</v>
      </c>
      <c r="CB154" s="174">
        <v>7</v>
      </c>
      <c r="CZ154" s="146">
        <v>3.0899999999999999E-3</v>
      </c>
    </row>
    <row r="155" spans="1:104" x14ac:dyDescent="0.2">
      <c r="A155" s="181"/>
      <c r="B155" s="182"/>
      <c r="C155" s="183" t="s">
        <v>83</v>
      </c>
      <c r="D155" s="184"/>
      <c r="E155" s="184"/>
      <c r="F155" s="184"/>
      <c r="G155" s="185"/>
      <c r="L155" s="186" t="s">
        <v>83</v>
      </c>
      <c r="O155" s="174">
        <v>3</v>
      </c>
    </row>
    <row r="156" spans="1:104" x14ac:dyDescent="0.2">
      <c r="A156" s="181"/>
      <c r="B156" s="187"/>
      <c r="C156" s="188" t="s">
        <v>68</v>
      </c>
      <c r="D156" s="189"/>
      <c r="E156" s="190">
        <v>1</v>
      </c>
      <c r="F156" s="191"/>
      <c r="G156" s="192"/>
      <c r="M156" s="186">
        <v>1</v>
      </c>
      <c r="O156" s="174"/>
    </row>
    <row r="157" spans="1:104" x14ac:dyDescent="0.2">
      <c r="A157" s="175">
        <v>47</v>
      </c>
      <c r="B157" s="176" t="s">
        <v>226</v>
      </c>
      <c r="C157" s="177" t="s">
        <v>227</v>
      </c>
      <c r="D157" s="178" t="s">
        <v>197</v>
      </c>
      <c r="E157" s="179">
        <v>20</v>
      </c>
      <c r="F157" s="179">
        <v>0</v>
      </c>
      <c r="G157" s="180">
        <f>E157*F157</f>
        <v>0</v>
      </c>
      <c r="O157" s="174">
        <v>2</v>
      </c>
      <c r="AA157" s="146">
        <v>1</v>
      </c>
      <c r="AB157" s="146">
        <v>7</v>
      </c>
      <c r="AC157" s="146">
        <v>7</v>
      </c>
      <c r="AZ157" s="146">
        <v>2</v>
      </c>
      <c r="BA157" s="146">
        <f>IF(AZ157=1,G157,0)</f>
        <v>0</v>
      </c>
      <c r="BB157" s="146">
        <f>IF(AZ157=2,G157,0)</f>
        <v>0</v>
      </c>
      <c r="BC157" s="146">
        <f>IF(AZ157=3,G157,0)</f>
        <v>0</v>
      </c>
      <c r="BD157" s="146">
        <f>IF(AZ157=4,G157,0)</f>
        <v>0</v>
      </c>
      <c r="BE157" s="146">
        <f>IF(AZ157=5,G157,0)</f>
        <v>0</v>
      </c>
      <c r="CA157" s="174">
        <v>1</v>
      </c>
      <c r="CB157" s="174">
        <v>7</v>
      </c>
      <c r="CZ157" s="146">
        <v>2.4000000000000001E-4</v>
      </c>
    </row>
    <row r="158" spans="1:104" x14ac:dyDescent="0.2">
      <c r="A158" s="181"/>
      <c r="B158" s="182"/>
      <c r="C158" s="183" t="s">
        <v>83</v>
      </c>
      <c r="D158" s="184"/>
      <c r="E158" s="184"/>
      <c r="F158" s="184"/>
      <c r="G158" s="185"/>
      <c r="L158" s="186" t="s">
        <v>83</v>
      </c>
      <c r="O158" s="174">
        <v>3</v>
      </c>
    </row>
    <row r="159" spans="1:104" x14ac:dyDescent="0.2">
      <c r="A159" s="181"/>
      <c r="B159" s="187"/>
      <c r="C159" s="188" t="s">
        <v>228</v>
      </c>
      <c r="D159" s="189"/>
      <c r="E159" s="190">
        <v>20</v>
      </c>
      <c r="F159" s="191"/>
      <c r="G159" s="192"/>
      <c r="M159" s="186">
        <v>20</v>
      </c>
      <c r="O159" s="174"/>
    </row>
    <row r="160" spans="1:104" x14ac:dyDescent="0.2">
      <c r="A160" s="175">
        <v>48</v>
      </c>
      <c r="B160" s="176" t="s">
        <v>229</v>
      </c>
      <c r="C160" s="177" t="s">
        <v>230</v>
      </c>
      <c r="D160" s="178" t="s">
        <v>197</v>
      </c>
      <c r="E160" s="179">
        <v>2</v>
      </c>
      <c r="F160" s="179">
        <v>0</v>
      </c>
      <c r="G160" s="180">
        <f>E160*F160</f>
        <v>0</v>
      </c>
      <c r="O160" s="174">
        <v>2</v>
      </c>
      <c r="AA160" s="146">
        <v>1</v>
      </c>
      <c r="AB160" s="146">
        <v>0</v>
      </c>
      <c r="AC160" s="146">
        <v>0</v>
      </c>
      <c r="AZ160" s="146">
        <v>2</v>
      </c>
      <c r="BA160" s="146">
        <f>IF(AZ160=1,G160,0)</f>
        <v>0</v>
      </c>
      <c r="BB160" s="146">
        <f>IF(AZ160=2,G160,0)</f>
        <v>0</v>
      </c>
      <c r="BC160" s="146">
        <f>IF(AZ160=3,G160,0)</f>
        <v>0</v>
      </c>
      <c r="BD160" s="146">
        <f>IF(AZ160=4,G160,0)</f>
        <v>0</v>
      </c>
      <c r="BE160" s="146">
        <f>IF(AZ160=5,G160,0)</f>
        <v>0</v>
      </c>
      <c r="CA160" s="174">
        <v>1</v>
      </c>
      <c r="CB160" s="174">
        <v>0</v>
      </c>
      <c r="CZ160" s="146">
        <v>2.4000000000000001E-4</v>
      </c>
    </row>
    <row r="161" spans="1:104" x14ac:dyDescent="0.2">
      <c r="A161" s="181"/>
      <c r="B161" s="182"/>
      <c r="C161" s="183" t="s">
        <v>83</v>
      </c>
      <c r="D161" s="184"/>
      <c r="E161" s="184"/>
      <c r="F161" s="184"/>
      <c r="G161" s="185"/>
      <c r="L161" s="186" t="s">
        <v>83</v>
      </c>
      <c r="O161" s="174">
        <v>3</v>
      </c>
    </row>
    <row r="162" spans="1:104" x14ac:dyDescent="0.2">
      <c r="A162" s="181"/>
      <c r="B162" s="187"/>
      <c r="C162" s="188" t="s">
        <v>120</v>
      </c>
      <c r="D162" s="189"/>
      <c r="E162" s="190">
        <v>2</v>
      </c>
      <c r="F162" s="191"/>
      <c r="G162" s="192"/>
      <c r="M162" s="186">
        <v>2</v>
      </c>
      <c r="O162" s="174"/>
    </row>
    <row r="163" spans="1:104" x14ac:dyDescent="0.2">
      <c r="A163" s="175">
        <v>49</v>
      </c>
      <c r="B163" s="176" t="s">
        <v>231</v>
      </c>
      <c r="C163" s="177" t="s">
        <v>232</v>
      </c>
      <c r="D163" s="178" t="s">
        <v>127</v>
      </c>
      <c r="E163" s="179">
        <v>3</v>
      </c>
      <c r="F163" s="179">
        <v>0</v>
      </c>
      <c r="G163" s="180">
        <f>E163*F163</f>
        <v>0</v>
      </c>
      <c r="O163" s="174">
        <v>2</v>
      </c>
      <c r="AA163" s="146">
        <v>1</v>
      </c>
      <c r="AB163" s="146">
        <v>7</v>
      </c>
      <c r="AC163" s="146">
        <v>7</v>
      </c>
      <c r="AZ163" s="146">
        <v>2</v>
      </c>
      <c r="BA163" s="146">
        <f>IF(AZ163=1,G163,0)</f>
        <v>0</v>
      </c>
      <c r="BB163" s="146">
        <f>IF(AZ163=2,G163,0)</f>
        <v>0</v>
      </c>
      <c r="BC163" s="146">
        <f>IF(AZ163=3,G163,0)</f>
        <v>0</v>
      </c>
      <c r="BD163" s="146">
        <f>IF(AZ163=4,G163,0)</f>
        <v>0</v>
      </c>
      <c r="BE163" s="146">
        <f>IF(AZ163=5,G163,0)</f>
        <v>0</v>
      </c>
      <c r="CA163" s="174">
        <v>1</v>
      </c>
      <c r="CB163" s="174">
        <v>7</v>
      </c>
      <c r="CZ163" s="146">
        <v>1.8000000000000001E-4</v>
      </c>
    </row>
    <row r="164" spans="1:104" x14ac:dyDescent="0.2">
      <c r="A164" s="181"/>
      <c r="B164" s="182"/>
      <c r="C164" s="183" t="s">
        <v>83</v>
      </c>
      <c r="D164" s="184"/>
      <c r="E164" s="184"/>
      <c r="F164" s="184"/>
      <c r="G164" s="185"/>
      <c r="L164" s="186" t="s">
        <v>83</v>
      </c>
      <c r="O164" s="174">
        <v>3</v>
      </c>
    </row>
    <row r="165" spans="1:104" x14ac:dyDescent="0.2">
      <c r="A165" s="181"/>
      <c r="B165" s="187"/>
      <c r="C165" s="188" t="s">
        <v>161</v>
      </c>
      <c r="D165" s="189"/>
      <c r="E165" s="190">
        <v>3</v>
      </c>
      <c r="F165" s="191"/>
      <c r="G165" s="192"/>
      <c r="M165" s="186">
        <v>3</v>
      </c>
      <c r="O165" s="174"/>
    </row>
    <row r="166" spans="1:104" x14ac:dyDescent="0.2">
      <c r="A166" s="175">
        <v>50</v>
      </c>
      <c r="B166" s="176" t="s">
        <v>233</v>
      </c>
      <c r="C166" s="177" t="s">
        <v>234</v>
      </c>
      <c r="D166" s="178" t="s">
        <v>127</v>
      </c>
      <c r="E166" s="179">
        <v>6</v>
      </c>
      <c r="F166" s="179">
        <v>0</v>
      </c>
      <c r="G166" s="180">
        <f>E166*F166</f>
        <v>0</v>
      </c>
      <c r="O166" s="174">
        <v>2</v>
      </c>
      <c r="AA166" s="146">
        <v>1</v>
      </c>
      <c r="AB166" s="146">
        <v>7</v>
      </c>
      <c r="AC166" s="146">
        <v>7</v>
      </c>
      <c r="AZ166" s="146">
        <v>2</v>
      </c>
      <c r="BA166" s="146">
        <f>IF(AZ166=1,G166,0)</f>
        <v>0</v>
      </c>
      <c r="BB166" s="146">
        <f>IF(AZ166=2,G166,0)</f>
        <v>0</v>
      </c>
      <c r="BC166" s="146">
        <f>IF(AZ166=3,G166,0)</f>
        <v>0</v>
      </c>
      <c r="BD166" s="146">
        <f>IF(AZ166=4,G166,0)</f>
        <v>0</v>
      </c>
      <c r="BE166" s="146">
        <f>IF(AZ166=5,G166,0)</f>
        <v>0</v>
      </c>
      <c r="CA166" s="174">
        <v>1</v>
      </c>
      <c r="CB166" s="174">
        <v>7</v>
      </c>
      <c r="CZ166" s="146">
        <v>4.0000000000000003E-5</v>
      </c>
    </row>
    <row r="167" spans="1:104" x14ac:dyDescent="0.2">
      <c r="A167" s="181"/>
      <c r="B167" s="182"/>
      <c r="C167" s="183" t="s">
        <v>83</v>
      </c>
      <c r="D167" s="184"/>
      <c r="E167" s="184"/>
      <c r="F167" s="184"/>
      <c r="G167" s="185"/>
      <c r="L167" s="186" t="s">
        <v>83</v>
      </c>
      <c r="O167" s="174">
        <v>3</v>
      </c>
    </row>
    <row r="168" spans="1:104" x14ac:dyDescent="0.2">
      <c r="A168" s="181"/>
      <c r="B168" s="187"/>
      <c r="C168" s="188" t="s">
        <v>235</v>
      </c>
      <c r="D168" s="189"/>
      <c r="E168" s="190">
        <v>6</v>
      </c>
      <c r="F168" s="191"/>
      <c r="G168" s="192"/>
      <c r="M168" s="186">
        <v>6</v>
      </c>
      <c r="O168" s="174"/>
    </row>
    <row r="169" spans="1:104" x14ac:dyDescent="0.2">
      <c r="A169" s="175">
        <v>51</v>
      </c>
      <c r="B169" s="176" t="s">
        <v>236</v>
      </c>
      <c r="C169" s="177" t="s">
        <v>237</v>
      </c>
      <c r="D169" s="178" t="s">
        <v>127</v>
      </c>
      <c r="E169" s="179">
        <v>1</v>
      </c>
      <c r="F169" s="179">
        <v>0</v>
      </c>
      <c r="G169" s="180">
        <f>E169*F169</f>
        <v>0</v>
      </c>
      <c r="O169" s="174">
        <v>2</v>
      </c>
      <c r="AA169" s="146">
        <v>1</v>
      </c>
      <c r="AB169" s="146">
        <v>7</v>
      </c>
      <c r="AC169" s="146">
        <v>7</v>
      </c>
      <c r="AZ169" s="146">
        <v>2</v>
      </c>
      <c r="BA169" s="146">
        <f>IF(AZ169=1,G169,0)</f>
        <v>0</v>
      </c>
      <c r="BB169" s="146">
        <f>IF(AZ169=2,G169,0)</f>
        <v>0</v>
      </c>
      <c r="BC169" s="146">
        <f>IF(AZ169=3,G169,0)</f>
        <v>0</v>
      </c>
      <c r="BD169" s="146">
        <f>IF(AZ169=4,G169,0)</f>
        <v>0</v>
      </c>
      <c r="BE169" s="146">
        <f>IF(AZ169=5,G169,0)</f>
        <v>0</v>
      </c>
      <c r="CA169" s="174">
        <v>1</v>
      </c>
      <c r="CB169" s="174">
        <v>7</v>
      </c>
      <c r="CZ169" s="146">
        <v>1.2999999999999999E-4</v>
      </c>
    </row>
    <row r="170" spans="1:104" x14ac:dyDescent="0.2">
      <c r="A170" s="181"/>
      <c r="B170" s="182"/>
      <c r="C170" s="183" t="s">
        <v>83</v>
      </c>
      <c r="D170" s="184"/>
      <c r="E170" s="184"/>
      <c r="F170" s="184"/>
      <c r="G170" s="185"/>
      <c r="L170" s="186" t="s">
        <v>83</v>
      </c>
      <c r="O170" s="174">
        <v>3</v>
      </c>
    </row>
    <row r="171" spans="1:104" x14ac:dyDescent="0.2">
      <c r="A171" s="181"/>
      <c r="B171" s="187"/>
      <c r="C171" s="188" t="s">
        <v>68</v>
      </c>
      <c r="D171" s="189"/>
      <c r="E171" s="190">
        <v>1</v>
      </c>
      <c r="F171" s="191"/>
      <c r="G171" s="192"/>
      <c r="M171" s="186">
        <v>1</v>
      </c>
      <c r="O171" s="174"/>
    </row>
    <row r="172" spans="1:104" ht="22.5" x14ac:dyDescent="0.2">
      <c r="A172" s="175">
        <v>52</v>
      </c>
      <c r="B172" s="176" t="s">
        <v>238</v>
      </c>
      <c r="C172" s="177" t="s">
        <v>239</v>
      </c>
      <c r="D172" s="178" t="s">
        <v>127</v>
      </c>
      <c r="E172" s="179">
        <v>1</v>
      </c>
      <c r="F172" s="179">
        <v>0</v>
      </c>
      <c r="G172" s="180">
        <f>E172*F172</f>
        <v>0</v>
      </c>
      <c r="O172" s="174">
        <v>2</v>
      </c>
      <c r="AA172" s="146">
        <v>1</v>
      </c>
      <c r="AB172" s="146">
        <v>0</v>
      </c>
      <c r="AC172" s="146">
        <v>0</v>
      </c>
      <c r="AZ172" s="146">
        <v>2</v>
      </c>
      <c r="BA172" s="146">
        <f>IF(AZ172=1,G172,0)</f>
        <v>0</v>
      </c>
      <c r="BB172" s="146">
        <f>IF(AZ172=2,G172,0)</f>
        <v>0</v>
      </c>
      <c r="BC172" s="146">
        <f>IF(AZ172=3,G172,0)</f>
        <v>0</v>
      </c>
      <c r="BD172" s="146">
        <f>IF(AZ172=4,G172,0)</f>
        <v>0</v>
      </c>
      <c r="BE172" s="146">
        <f>IF(AZ172=5,G172,0)</f>
        <v>0</v>
      </c>
      <c r="CA172" s="174">
        <v>1</v>
      </c>
      <c r="CB172" s="174">
        <v>0</v>
      </c>
      <c r="CZ172" s="146">
        <v>2.0000000000000001E-4</v>
      </c>
    </row>
    <row r="173" spans="1:104" x14ac:dyDescent="0.2">
      <c r="A173" s="181"/>
      <c r="B173" s="182"/>
      <c r="C173" s="183" t="s">
        <v>83</v>
      </c>
      <c r="D173" s="184"/>
      <c r="E173" s="184"/>
      <c r="F173" s="184"/>
      <c r="G173" s="185"/>
      <c r="L173" s="186" t="s">
        <v>83</v>
      </c>
      <c r="O173" s="174">
        <v>3</v>
      </c>
    </row>
    <row r="174" spans="1:104" x14ac:dyDescent="0.2">
      <c r="A174" s="181"/>
      <c r="B174" s="187"/>
      <c r="C174" s="188" t="s">
        <v>68</v>
      </c>
      <c r="D174" s="189"/>
      <c r="E174" s="190">
        <v>1</v>
      </c>
      <c r="F174" s="191"/>
      <c r="G174" s="192"/>
      <c r="M174" s="186">
        <v>1</v>
      </c>
      <c r="O174" s="174"/>
    </row>
    <row r="175" spans="1:104" x14ac:dyDescent="0.2">
      <c r="A175" s="175">
        <v>53</v>
      </c>
      <c r="B175" s="176" t="s">
        <v>240</v>
      </c>
      <c r="C175" s="177" t="s">
        <v>241</v>
      </c>
      <c r="D175" s="178" t="s">
        <v>127</v>
      </c>
      <c r="E175" s="179">
        <v>5</v>
      </c>
      <c r="F175" s="179">
        <v>0</v>
      </c>
      <c r="G175" s="180">
        <f>E175*F175</f>
        <v>0</v>
      </c>
      <c r="O175" s="174">
        <v>2</v>
      </c>
      <c r="AA175" s="146">
        <v>1</v>
      </c>
      <c r="AB175" s="146">
        <v>7</v>
      </c>
      <c r="AC175" s="146">
        <v>7</v>
      </c>
      <c r="AZ175" s="146">
        <v>2</v>
      </c>
      <c r="BA175" s="146">
        <f>IF(AZ175=1,G175,0)</f>
        <v>0</v>
      </c>
      <c r="BB175" s="146">
        <f>IF(AZ175=2,G175,0)</f>
        <v>0</v>
      </c>
      <c r="BC175" s="146">
        <f>IF(AZ175=3,G175,0)</f>
        <v>0</v>
      </c>
      <c r="BD175" s="146">
        <f>IF(AZ175=4,G175,0)</f>
        <v>0</v>
      </c>
      <c r="BE175" s="146">
        <f>IF(AZ175=5,G175,0)</f>
        <v>0</v>
      </c>
      <c r="CA175" s="174">
        <v>1</v>
      </c>
      <c r="CB175" s="174">
        <v>7</v>
      </c>
      <c r="CZ175" s="146">
        <v>2.0000000000000001E-4</v>
      </c>
    </row>
    <row r="176" spans="1:104" x14ac:dyDescent="0.2">
      <c r="A176" s="181"/>
      <c r="B176" s="182"/>
      <c r="C176" s="183" t="s">
        <v>83</v>
      </c>
      <c r="D176" s="184"/>
      <c r="E176" s="184"/>
      <c r="F176" s="184"/>
      <c r="G176" s="185"/>
      <c r="L176" s="186" t="s">
        <v>83</v>
      </c>
      <c r="O176" s="174">
        <v>3</v>
      </c>
    </row>
    <row r="177" spans="1:104" x14ac:dyDescent="0.2">
      <c r="A177" s="181"/>
      <c r="B177" s="187"/>
      <c r="C177" s="188" t="s">
        <v>242</v>
      </c>
      <c r="D177" s="189"/>
      <c r="E177" s="190">
        <v>5</v>
      </c>
      <c r="F177" s="191"/>
      <c r="G177" s="192"/>
      <c r="M177" s="186">
        <v>5</v>
      </c>
      <c r="O177" s="174"/>
    </row>
    <row r="178" spans="1:104" x14ac:dyDescent="0.2">
      <c r="A178" s="175">
        <v>54</v>
      </c>
      <c r="B178" s="176" t="s">
        <v>243</v>
      </c>
      <c r="C178" s="177" t="s">
        <v>244</v>
      </c>
      <c r="D178" s="178" t="s">
        <v>127</v>
      </c>
      <c r="E178" s="179">
        <v>1</v>
      </c>
      <c r="F178" s="179">
        <v>0</v>
      </c>
      <c r="G178" s="180">
        <f>E178*F178</f>
        <v>0</v>
      </c>
      <c r="O178" s="174">
        <v>2</v>
      </c>
      <c r="AA178" s="146">
        <v>1</v>
      </c>
      <c r="AB178" s="146">
        <v>7</v>
      </c>
      <c r="AC178" s="146">
        <v>7</v>
      </c>
      <c r="AZ178" s="146">
        <v>2</v>
      </c>
      <c r="BA178" s="146">
        <f>IF(AZ178=1,G178,0)</f>
        <v>0</v>
      </c>
      <c r="BB178" s="146">
        <f>IF(AZ178=2,G178,0)</f>
        <v>0</v>
      </c>
      <c r="BC178" s="146">
        <f>IF(AZ178=3,G178,0)</f>
        <v>0</v>
      </c>
      <c r="BD178" s="146">
        <f>IF(AZ178=4,G178,0)</f>
        <v>0</v>
      </c>
      <c r="BE178" s="146">
        <f>IF(AZ178=5,G178,0)</f>
        <v>0</v>
      </c>
      <c r="CA178" s="174">
        <v>1</v>
      </c>
      <c r="CB178" s="174">
        <v>7</v>
      </c>
      <c r="CZ178" s="146">
        <v>3.1E-4</v>
      </c>
    </row>
    <row r="179" spans="1:104" x14ac:dyDescent="0.2">
      <c r="A179" s="181"/>
      <c r="B179" s="182"/>
      <c r="C179" s="183" t="s">
        <v>83</v>
      </c>
      <c r="D179" s="184"/>
      <c r="E179" s="184"/>
      <c r="F179" s="184"/>
      <c r="G179" s="185"/>
      <c r="L179" s="186" t="s">
        <v>83</v>
      </c>
      <c r="O179" s="174">
        <v>3</v>
      </c>
    </row>
    <row r="180" spans="1:104" x14ac:dyDescent="0.2">
      <c r="A180" s="181"/>
      <c r="B180" s="187"/>
      <c r="C180" s="188" t="s">
        <v>68</v>
      </c>
      <c r="D180" s="189"/>
      <c r="E180" s="190">
        <v>1</v>
      </c>
      <c r="F180" s="191"/>
      <c r="G180" s="192"/>
      <c r="M180" s="186">
        <v>1</v>
      </c>
      <c r="O180" s="174"/>
    </row>
    <row r="181" spans="1:104" x14ac:dyDescent="0.2">
      <c r="A181" s="175">
        <v>55</v>
      </c>
      <c r="B181" s="176" t="s">
        <v>245</v>
      </c>
      <c r="C181" s="177" t="s">
        <v>246</v>
      </c>
      <c r="D181" s="178" t="s">
        <v>127</v>
      </c>
      <c r="E181" s="179">
        <v>1</v>
      </c>
      <c r="F181" s="179">
        <v>0</v>
      </c>
      <c r="G181" s="180">
        <f>E181*F181</f>
        <v>0</v>
      </c>
      <c r="O181" s="174">
        <v>2</v>
      </c>
      <c r="AA181" s="146">
        <v>1</v>
      </c>
      <c r="AB181" s="146">
        <v>7</v>
      </c>
      <c r="AC181" s="146">
        <v>7</v>
      </c>
      <c r="AZ181" s="146">
        <v>2</v>
      </c>
      <c r="BA181" s="146">
        <f>IF(AZ181=1,G181,0)</f>
        <v>0</v>
      </c>
      <c r="BB181" s="146">
        <f>IF(AZ181=2,G181,0)</f>
        <v>0</v>
      </c>
      <c r="BC181" s="146">
        <f>IF(AZ181=3,G181,0)</f>
        <v>0</v>
      </c>
      <c r="BD181" s="146">
        <f>IF(AZ181=4,G181,0)</f>
        <v>0</v>
      </c>
      <c r="BE181" s="146">
        <f>IF(AZ181=5,G181,0)</f>
        <v>0</v>
      </c>
      <c r="CA181" s="174">
        <v>1</v>
      </c>
      <c r="CB181" s="174">
        <v>7</v>
      </c>
      <c r="CZ181" s="146">
        <v>3.3E-4</v>
      </c>
    </row>
    <row r="182" spans="1:104" x14ac:dyDescent="0.2">
      <c r="A182" s="181"/>
      <c r="B182" s="182"/>
      <c r="C182" s="183" t="s">
        <v>83</v>
      </c>
      <c r="D182" s="184"/>
      <c r="E182" s="184"/>
      <c r="F182" s="184"/>
      <c r="G182" s="185"/>
      <c r="L182" s="186" t="s">
        <v>83</v>
      </c>
      <c r="O182" s="174">
        <v>3</v>
      </c>
    </row>
    <row r="183" spans="1:104" x14ac:dyDescent="0.2">
      <c r="A183" s="181"/>
      <c r="B183" s="187"/>
      <c r="C183" s="188" t="s">
        <v>68</v>
      </c>
      <c r="D183" s="189"/>
      <c r="E183" s="190">
        <v>1</v>
      </c>
      <c r="F183" s="191"/>
      <c r="G183" s="192"/>
      <c r="M183" s="186">
        <v>1</v>
      </c>
      <c r="O183" s="174"/>
    </row>
    <row r="184" spans="1:104" x14ac:dyDescent="0.2">
      <c r="A184" s="175">
        <v>56</v>
      </c>
      <c r="B184" s="176" t="s">
        <v>247</v>
      </c>
      <c r="C184" s="177" t="s">
        <v>248</v>
      </c>
      <c r="D184" s="178" t="s">
        <v>127</v>
      </c>
      <c r="E184" s="179">
        <v>1</v>
      </c>
      <c r="F184" s="179">
        <v>0</v>
      </c>
      <c r="G184" s="180">
        <f>E184*F184</f>
        <v>0</v>
      </c>
      <c r="O184" s="174">
        <v>2</v>
      </c>
      <c r="AA184" s="146">
        <v>1</v>
      </c>
      <c r="AB184" s="146">
        <v>7</v>
      </c>
      <c r="AC184" s="146">
        <v>7</v>
      </c>
      <c r="AZ184" s="146">
        <v>2</v>
      </c>
      <c r="BA184" s="146">
        <f>IF(AZ184=1,G184,0)</f>
        <v>0</v>
      </c>
      <c r="BB184" s="146">
        <f>IF(AZ184=2,G184,0)</f>
        <v>0</v>
      </c>
      <c r="BC184" s="146">
        <f>IF(AZ184=3,G184,0)</f>
        <v>0</v>
      </c>
      <c r="BD184" s="146">
        <f>IF(AZ184=4,G184,0)</f>
        <v>0</v>
      </c>
      <c r="BE184" s="146">
        <f>IF(AZ184=5,G184,0)</f>
        <v>0</v>
      </c>
      <c r="CA184" s="174">
        <v>1</v>
      </c>
      <c r="CB184" s="174">
        <v>7</v>
      </c>
      <c r="CZ184" s="146">
        <v>1.4999999999999999E-4</v>
      </c>
    </row>
    <row r="185" spans="1:104" x14ac:dyDescent="0.2">
      <c r="A185" s="181"/>
      <c r="B185" s="182"/>
      <c r="C185" s="183" t="s">
        <v>83</v>
      </c>
      <c r="D185" s="184"/>
      <c r="E185" s="184"/>
      <c r="F185" s="184"/>
      <c r="G185" s="185"/>
      <c r="L185" s="186" t="s">
        <v>83</v>
      </c>
      <c r="O185" s="174">
        <v>3</v>
      </c>
    </row>
    <row r="186" spans="1:104" x14ac:dyDescent="0.2">
      <c r="A186" s="181"/>
      <c r="B186" s="187"/>
      <c r="C186" s="188" t="s">
        <v>68</v>
      </c>
      <c r="D186" s="189"/>
      <c r="E186" s="190">
        <v>1</v>
      </c>
      <c r="F186" s="191"/>
      <c r="G186" s="192"/>
      <c r="M186" s="186">
        <v>1</v>
      </c>
      <c r="O186" s="174"/>
    </row>
    <row r="187" spans="1:104" x14ac:dyDescent="0.2">
      <c r="A187" s="175">
        <v>57</v>
      </c>
      <c r="B187" s="176" t="s">
        <v>249</v>
      </c>
      <c r="C187" s="177" t="s">
        <v>250</v>
      </c>
      <c r="D187" s="178" t="s">
        <v>127</v>
      </c>
      <c r="E187" s="179">
        <v>1</v>
      </c>
      <c r="F187" s="179">
        <v>0</v>
      </c>
      <c r="G187" s="180">
        <f>E187*F187</f>
        <v>0</v>
      </c>
      <c r="O187" s="174">
        <v>2</v>
      </c>
      <c r="AA187" s="146">
        <v>1</v>
      </c>
      <c r="AB187" s="146">
        <v>7</v>
      </c>
      <c r="AC187" s="146">
        <v>7</v>
      </c>
      <c r="AZ187" s="146">
        <v>2</v>
      </c>
      <c r="BA187" s="146">
        <f>IF(AZ187=1,G187,0)</f>
        <v>0</v>
      </c>
      <c r="BB187" s="146">
        <f>IF(AZ187=2,G187,0)</f>
        <v>0</v>
      </c>
      <c r="BC187" s="146">
        <f>IF(AZ187=3,G187,0)</f>
        <v>0</v>
      </c>
      <c r="BD187" s="146">
        <f>IF(AZ187=4,G187,0)</f>
        <v>0</v>
      </c>
      <c r="BE187" s="146">
        <f>IF(AZ187=5,G187,0)</f>
        <v>0</v>
      </c>
      <c r="CA187" s="174">
        <v>1</v>
      </c>
      <c r="CB187" s="174">
        <v>7</v>
      </c>
      <c r="CZ187" s="146">
        <v>2.0000000000000001E-4</v>
      </c>
    </row>
    <row r="188" spans="1:104" x14ac:dyDescent="0.2">
      <c r="A188" s="181"/>
      <c r="B188" s="182"/>
      <c r="C188" s="183" t="s">
        <v>251</v>
      </c>
      <c r="D188" s="184"/>
      <c r="E188" s="184"/>
      <c r="F188" s="184"/>
      <c r="G188" s="185"/>
      <c r="L188" s="186" t="s">
        <v>251</v>
      </c>
      <c r="O188" s="174">
        <v>3</v>
      </c>
    </row>
    <row r="189" spans="1:104" x14ac:dyDescent="0.2">
      <c r="A189" s="181"/>
      <c r="B189" s="187"/>
      <c r="C189" s="188" t="s">
        <v>68</v>
      </c>
      <c r="D189" s="189"/>
      <c r="E189" s="190">
        <v>1</v>
      </c>
      <c r="F189" s="191"/>
      <c r="G189" s="192"/>
      <c r="M189" s="186">
        <v>1</v>
      </c>
      <c r="O189" s="174"/>
    </row>
    <row r="190" spans="1:104" x14ac:dyDescent="0.2">
      <c r="A190" s="175">
        <v>58</v>
      </c>
      <c r="B190" s="176" t="s">
        <v>252</v>
      </c>
      <c r="C190" s="177" t="s">
        <v>253</v>
      </c>
      <c r="D190" s="178" t="s">
        <v>127</v>
      </c>
      <c r="E190" s="179">
        <v>4</v>
      </c>
      <c r="F190" s="179">
        <v>0</v>
      </c>
      <c r="G190" s="180">
        <f>E190*F190</f>
        <v>0</v>
      </c>
      <c r="O190" s="174">
        <v>2</v>
      </c>
      <c r="AA190" s="146">
        <v>1</v>
      </c>
      <c r="AB190" s="146">
        <v>7</v>
      </c>
      <c r="AC190" s="146">
        <v>7</v>
      </c>
      <c r="AZ190" s="146">
        <v>2</v>
      </c>
      <c r="BA190" s="146">
        <f>IF(AZ190=1,G190,0)</f>
        <v>0</v>
      </c>
      <c r="BB190" s="146">
        <f>IF(AZ190=2,G190,0)</f>
        <v>0</v>
      </c>
      <c r="BC190" s="146">
        <f>IF(AZ190=3,G190,0)</f>
        <v>0</v>
      </c>
      <c r="BD190" s="146">
        <f>IF(AZ190=4,G190,0)</f>
        <v>0</v>
      </c>
      <c r="BE190" s="146">
        <f>IF(AZ190=5,G190,0)</f>
        <v>0</v>
      </c>
      <c r="CA190" s="174">
        <v>1</v>
      </c>
      <c r="CB190" s="174">
        <v>7</v>
      </c>
      <c r="CZ190" s="146">
        <v>8.0000000000000004E-4</v>
      </c>
    </row>
    <row r="191" spans="1:104" x14ac:dyDescent="0.2">
      <c r="A191" s="181"/>
      <c r="B191" s="182"/>
      <c r="C191" s="183" t="s">
        <v>83</v>
      </c>
      <c r="D191" s="184"/>
      <c r="E191" s="184"/>
      <c r="F191" s="184"/>
      <c r="G191" s="185"/>
      <c r="L191" s="186" t="s">
        <v>83</v>
      </c>
      <c r="O191" s="174">
        <v>3</v>
      </c>
    </row>
    <row r="192" spans="1:104" x14ac:dyDescent="0.2">
      <c r="A192" s="181"/>
      <c r="B192" s="187"/>
      <c r="C192" s="188" t="s">
        <v>185</v>
      </c>
      <c r="D192" s="189"/>
      <c r="E192" s="190">
        <v>4</v>
      </c>
      <c r="F192" s="191"/>
      <c r="G192" s="192"/>
      <c r="M192" s="186">
        <v>4</v>
      </c>
      <c r="O192" s="174"/>
    </row>
    <row r="193" spans="1:104" x14ac:dyDescent="0.2">
      <c r="A193" s="175">
        <v>59</v>
      </c>
      <c r="B193" s="176" t="s">
        <v>254</v>
      </c>
      <c r="C193" s="177" t="s">
        <v>255</v>
      </c>
      <c r="D193" s="178" t="s">
        <v>127</v>
      </c>
      <c r="E193" s="179">
        <v>1</v>
      </c>
      <c r="F193" s="179">
        <v>0</v>
      </c>
      <c r="G193" s="180">
        <f>E193*F193</f>
        <v>0</v>
      </c>
      <c r="O193" s="174">
        <v>2</v>
      </c>
      <c r="AA193" s="146">
        <v>3</v>
      </c>
      <c r="AB193" s="146">
        <v>1</v>
      </c>
      <c r="AC193" s="146">
        <v>28696706</v>
      </c>
      <c r="AZ193" s="146">
        <v>2</v>
      </c>
      <c r="BA193" s="146">
        <f>IF(AZ193=1,G193,0)</f>
        <v>0</v>
      </c>
      <c r="BB193" s="146">
        <f>IF(AZ193=2,G193,0)</f>
        <v>0</v>
      </c>
      <c r="BC193" s="146">
        <f>IF(AZ193=3,G193,0)</f>
        <v>0</v>
      </c>
      <c r="BD193" s="146">
        <f>IF(AZ193=4,G193,0)</f>
        <v>0</v>
      </c>
      <c r="BE193" s="146">
        <f>IF(AZ193=5,G193,0)</f>
        <v>0</v>
      </c>
      <c r="CA193" s="174">
        <v>3</v>
      </c>
      <c r="CB193" s="174">
        <v>1</v>
      </c>
      <c r="CZ193" s="146">
        <v>1E-4</v>
      </c>
    </row>
    <row r="194" spans="1:104" x14ac:dyDescent="0.2">
      <c r="A194" s="181"/>
      <c r="B194" s="187"/>
      <c r="C194" s="188" t="s">
        <v>68</v>
      </c>
      <c r="D194" s="189"/>
      <c r="E194" s="190">
        <v>1</v>
      </c>
      <c r="F194" s="191"/>
      <c r="G194" s="192"/>
      <c r="M194" s="186">
        <v>1</v>
      </c>
      <c r="O194" s="174"/>
    </row>
    <row r="195" spans="1:104" x14ac:dyDescent="0.2">
      <c r="A195" s="175">
        <v>60</v>
      </c>
      <c r="B195" s="176" t="s">
        <v>256</v>
      </c>
      <c r="C195" s="177" t="s">
        <v>257</v>
      </c>
      <c r="D195" s="178" t="s">
        <v>127</v>
      </c>
      <c r="E195" s="179">
        <v>1</v>
      </c>
      <c r="F195" s="179">
        <v>0</v>
      </c>
      <c r="G195" s="180">
        <f>E195*F195</f>
        <v>0</v>
      </c>
      <c r="O195" s="174">
        <v>2</v>
      </c>
      <c r="AA195" s="146">
        <v>3</v>
      </c>
      <c r="AB195" s="146">
        <v>1</v>
      </c>
      <c r="AC195" s="146">
        <v>28696752</v>
      </c>
      <c r="AZ195" s="146">
        <v>2</v>
      </c>
      <c r="BA195" s="146">
        <f>IF(AZ195=1,G195,0)</f>
        <v>0</v>
      </c>
      <c r="BB195" s="146">
        <f>IF(AZ195=2,G195,0)</f>
        <v>0</v>
      </c>
      <c r="BC195" s="146">
        <f>IF(AZ195=3,G195,0)</f>
        <v>0</v>
      </c>
      <c r="BD195" s="146">
        <f>IF(AZ195=4,G195,0)</f>
        <v>0</v>
      </c>
      <c r="BE195" s="146">
        <f>IF(AZ195=5,G195,0)</f>
        <v>0</v>
      </c>
      <c r="CA195" s="174">
        <v>3</v>
      </c>
      <c r="CB195" s="174">
        <v>1</v>
      </c>
      <c r="CZ195" s="146">
        <v>3.2000000000000003E-4</v>
      </c>
    </row>
    <row r="196" spans="1:104" x14ac:dyDescent="0.2">
      <c r="A196" s="181"/>
      <c r="B196" s="187"/>
      <c r="C196" s="188" t="s">
        <v>68</v>
      </c>
      <c r="D196" s="189"/>
      <c r="E196" s="190">
        <v>1</v>
      </c>
      <c r="F196" s="191"/>
      <c r="G196" s="192"/>
      <c r="M196" s="186">
        <v>1</v>
      </c>
      <c r="O196" s="174"/>
    </row>
    <row r="197" spans="1:104" x14ac:dyDescent="0.2">
      <c r="A197" s="175">
        <v>61</v>
      </c>
      <c r="B197" s="176" t="s">
        <v>258</v>
      </c>
      <c r="C197" s="177" t="s">
        <v>259</v>
      </c>
      <c r="D197" s="178" t="s">
        <v>127</v>
      </c>
      <c r="E197" s="179">
        <v>1</v>
      </c>
      <c r="F197" s="179">
        <v>0</v>
      </c>
      <c r="G197" s="180">
        <f>E197*F197</f>
        <v>0</v>
      </c>
      <c r="O197" s="174">
        <v>2</v>
      </c>
      <c r="AA197" s="146">
        <v>3</v>
      </c>
      <c r="AB197" s="146">
        <v>1</v>
      </c>
      <c r="AC197" s="146">
        <v>286967582</v>
      </c>
      <c r="AZ197" s="146">
        <v>2</v>
      </c>
      <c r="BA197" s="146">
        <f>IF(AZ197=1,G197,0)</f>
        <v>0</v>
      </c>
      <c r="BB197" s="146">
        <f>IF(AZ197=2,G197,0)</f>
        <v>0</v>
      </c>
      <c r="BC197" s="146">
        <f>IF(AZ197=3,G197,0)</f>
        <v>0</v>
      </c>
      <c r="BD197" s="146">
        <f>IF(AZ197=4,G197,0)</f>
        <v>0</v>
      </c>
      <c r="BE197" s="146">
        <f>IF(AZ197=5,G197,0)</f>
        <v>0</v>
      </c>
      <c r="CA197" s="174">
        <v>3</v>
      </c>
      <c r="CB197" s="174">
        <v>1</v>
      </c>
      <c r="CZ197" s="146">
        <v>1.4500000000000001E-2</v>
      </c>
    </row>
    <row r="198" spans="1:104" x14ac:dyDescent="0.2">
      <c r="A198" s="181"/>
      <c r="B198" s="187"/>
      <c r="C198" s="188" t="s">
        <v>68</v>
      </c>
      <c r="D198" s="189"/>
      <c r="E198" s="190">
        <v>1</v>
      </c>
      <c r="F198" s="191"/>
      <c r="G198" s="192"/>
      <c r="M198" s="186">
        <v>1</v>
      </c>
      <c r="O198" s="174"/>
    </row>
    <row r="199" spans="1:104" x14ac:dyDescent="0.2">
      <c r="A199" s="175">
        <v>62</v>
      </c>
      <c r="B199" s="176" t="s">
        <v>260</v>
      </c>
      <c r="C199" s="177" t="s">
        <v>261</v>
      </c>
      <c r="D199" s="178" t="s">
        <v>127</v>
      </c>
      <c r="E199" s="179">
        <v>1</v>
      </c>
      <c r="F199" s="179">
        <v>0</v>
      </c>
      <c r="G199" s="180">
        <f>E199*F199</f>
        <v>0</v>
      </c>
      <c r="O199" s="174">
        <v>2</v>
      </c>
      <c r="AA199" s="146">
        <v>3</v>
      </c>
      <c r="AB199" s="146">
        <v>7</v>
      </c>
      <c r="AC199" s="146" t="s">
        <v>260</v>
      </c>
      <c r="AZ199" s="146">
        <v>2</v>
      </c>
      <c r="BA199" s="146">
        <f>IF(AZ199=1,G199,0)</f>
        <v>0</v>
      </c>
      <c r="BB199" s="146">
        <f>IF(AZ199=2,G199,0)</f>
        <v>0</v>
      </c>
      <c r="BC199" s="146">
        <f>IF(AZ199=3,G199,0)</f>
        <v>0</v>
      </c>
      <c r="BD199" s="146">
        <f>IF(AZ199=4,G199,0)</f>
        <v>0</v>
      </c>
      <c r="BE199" s="146">
        <f>IF(AZ199=5,G199,0)</f>
        <v>0</v>
      </c>
      <c r="CA199" s="174">
        <v>3</v>
      </c>
      <c r="CB199" s="174">
        <v>7</v>
      </c>
      <c r="CZ199" s="146">
        <v>0.03</v>
      </c>
    </row>
    <row r="200" spans="1:104" x14ac:dyDescent="0.2">
      <c r="A200" s="181"/>
      <c r="B200" s="182"/>
      <c r="C200" s="183"/>
      <c r="D200" s="184"/>
      <c r="E200" s="184"/>
      <c r="F200" s="184"/>
      <c r="G200" s="185"/>
      <c r="L200" s="186"/>
      <c r="O200" s="174">
        <v>3</v>
      </c>
    </row>
    <row r="201" spans="1:104" x14ac:dyDescent="0.2">
      <c r="A201" s="181"/>
      <c r="B201" s="187"/>
      <c r="C201" s="188" t="s">
        <v>68</v>
      </c>
      <c r="D201" s="189"/>
      <c r="E201" s="190">
        <v>1</v>
      </c>
      <c r="F201" s="191"/>
      <c r="G201" s="192"/>
      <c r="M201" s="186">
        <v>1</v>
      </c>
      <c r="O201" s="174"/>
    </row>
    <row r="202" spans="1:104" x14ac:dyDescent="0.2">
      <c r="A202" s="175">
        <v>63</v>
      </c>
      <c r="B202" s="176" t="s">
        <v>262</v>
      </c>
      <c r="C202" s="177" t="s">
        <v>263</v>
      </c>
      <c r="D202" s="178" t="s">
        <v>127</v>
      </c>
      <c r="E202" s="179">
        <v>1</v>
      </c>
      <c r="F202" s="179">
        <v>0</v>
      </c>
      <c r="G202" s="180">
        <f>E202*F202</f>
        <v>0</v>
      </c>
      <c r="O202" s="174">
        <v>2</v>
      </c>
      <c r="AA202" s="146">
        <v>3</v>
      </c>
      <c r="AB202" s="146">
        <v>1</v>
      </c>
      <c r="AC202" s="146">
        <v>551070190</v>
      </c>
      <c r="AZ202" s="146">
        <v>2</v>
      </c>
      <c r="BA202" s="146">
        <f>IF(AZ202=1,G202,0)</f>
        <v>0</v>
      </c>
      <c r="BB202" s="146">
        <f>IF(AZ202=2,G202,0)</f>
        <v>0</v>
      </c>
      <c r="BC202" s="146">
        <f>IF(AZ202=3,G202,0)</f>
        <v>0</v>
      </c>
      <c r="BD202" s="146">
        <f>IF(AZ202=4,G202,0)</f>
        <v>0</v>
      </c>
      <c r="BE202" s="146">
        <f>IF(AZ202=5,G202,0)</f>
        <v>0</v>
      </c>
      <c r="CA202" s="174">
        <v>3</v>
      </c>
      <c r="CB202" s="174">
        <v>1</v>
      </c>
      <c r="CZ202" s="146">
        <v>1.1299999999999999E-3</v>
      </c>
    </row>
    <row r="203" spans="1:104" x14ac:dyDescent="0.2">
      <c r="A203" s="181"/>
      <c r="B203" s="182"/>
      <c r="C203" s="183" t="s">
        <v>264</v>
      </c>
      <c r="D203" s="184"/>
      <c r="E203" s="184"/>
      <c r="F203" s="184"/>
      <c r="G203" s="185"/>
      <c r="L203" s="186" t="s">
        <v>264</v>
      </c>
      <c r="O203" s="174">
        <v>3</v>
      </c>
    </row>
    <row r="204" spans="1:104" x14ac:dyDescent="0.2">
      <c r="A204" s="181"/>
      <c r="B204" s="182"/>
      <c r="C204" s="183" t="s">
        <v>265</v>
      </c>
      <c r="D204" s="184"/>
      <c r="E204" s="184"/>
      <c r="F204" s="184"/>
      <c r="G204" s="185"/>
      <c r="L204" s="186" t="s">
        <v>265</v>
      </c>
      <c r="O204" s="174">
        <v>3</v>
      </c>
    </row>
    <row r="205" spans="1:104" x14ac:dyDescent="0.2">
      <c r="A205" s="181"/>
      <c r="B205" s="182"/>
      <c r="C205" s="183" t="s">
        <v>266</v>
      </c>
      <c r="D205" s="184"/>
      <c r="E205" s="184"/>
      <c r="F205" s="184"/>
      <c r="G205" s="185"/>
      <c r="L205" s="186" t="s">
        <v>266</v>
      </c>
      <c r="O205" s="174">
        <v>3</v>
      </c>
    </row>
    <row r="206" spans="1:104" x14ac:dyDescent="0.2">
      <c r="A206" s="181"/>
      <c r="B206" s="182"/>
      <c r="C206" s="183" t="s">
        <v>267</v>
      </c>
      <c r="D206" s="184"/>
      <c r="E206" s="184"/>
      <c r="F206" s="184"/>
      <c r="G206" s="185"/>
      <c r="L206" s="186" t="s">
        <v>267</v>
      </c>
      <c r="O206" s="174">
        <v>3</v>
      </c>
    </row>
    <row r="207" spans="1:104" x14ac:dyDescent="0.2">
      <c r="A207" s="181"/>
      <c r="B207" s="182"/>
      <c r="C207" s="183" t="s">
        <v>268</v>
      </c>
      <c r="D207" s="184"/>
      <c r="E207" s="184"/>
      <c r="F207" s="184"/>
      <c r="G207" s="185"/>
      <c r="L207" s="186" t="s">
        <v>268</v>
      </c>
      <c r="O207" s="174">
        <v>3</v>
      </c>
    </row>
    <row r="208" spans="1:104" x14ac:dyDescent="0.2">
      <c r="A208" s="181"/>
      <c r="B208" s="182"/>
      <c r="C208" s="183" t="s">
        <v>269</v>
      </c>
      <c r="D208" s="184"/>
      <c r="E208" s="184"/>
      <c r="F208" s="184"/>
      <c r="G208" s="185"/>
      <c r="L208" s="186" t="s">
        <v>269</v>
      </c>
      <c r="O208" s="174">
        <v>3</v>
      </c>
    </row>
    <row r="209" spans="1:104" x14ac:dyDescent="0.2">
      <c r="A209" s="181"/>
      <c r="B209" s="182"/>
      <c r="C209" s="183" t="s">
        <v>270</v>
      </c>
      <c r="D209" s="184"/>
      <c r="E209" s="184"/>
      <c r="F209" s="184"/>
      <c r="G209" s="185"/>
      <c r="L209" s="186" t="s">
        <v>270</v>
      </c>
      <c r="O209" s="174">
        <v>3</v>
      </c>
    </row>
    <row r="210" spans="1:104" x14ac:dyDescent="0.2">
      <c r="A210" s="181"/>
      <c r="B210" s="182"/>
      <c r="C210" s="183" t="s">
        <v>271</v>
      </c>
      <c r="D210" s="184"/>
      <c r="E210" s="184"/>
      <c r="F210" s="184"/>
      <c r="G210" s="185"/>
      <c r="L210" s="186" t="s">
        <v>271</v>
      </c>
      <c r="O210" s="174">
        <v>3</v>
      </c>
    </row>
    <row r="211" spans="1:104" x14ac:dyDescent="0.2">
      <c r="A211" s="181"/>
      <c r="B211" s="182"/>
      <c r="C211" s="183" t="s">
        <v>272</v>
      </c>
      <c r="D211" s="184"/>
      <c r="E211" s="184"/>
      <c r="F211" s="184"/>
      <c r="G211" s="185"/>
      <c r="L211" s="186" t="s">
        <v>272</v>
      </c>
      <c r="O211" s="174">
        <v>3</v>
      </c>
    </row>
    <row r="212" spans="1:104" x14ac:dyDescent="0.2">
      <c r="A212" s="181"/>
      <c r="B212" s="187"/>
      <c r="C212" s="188" t="s">
        <v>68</v>
      </c>
      <c r="D212" s="189"/>
      <c r="E212" s="190">
        <v>1</v>
      </c>
      <c r="F212" s="191"/>
      <c r="G212" s="192"/>
      <c r="M212" s="186">
        <v>1</v>
      </c>
      <c r="O212" s="174"/>
    </row>
    <row r="213" spans="1:104" x14ac:dyDescent="0.2">
      <c r="A213" s="175">
        <v>64</v>
      </c>
      <c r="B213" s="176" t="s">
        <v>273</v>
      </c>
      <c r="C213" s="177" t="s">
        <v>274</v>
      </c>
      <c r="D213" s="178" t="s">
        <v>127</v>
      </c>
      <c r="E213" s="179">
        <v>1</v>
      </c>
      <c r="F213" s="179">
        <v>0</v>
      </c>
      <c r="G213" s="180">
        <f>E213*F213</f>
        <v>0</v>
      </c>
      <c r="O213" s="174">
        <v>2</v>
      </c>
      <c r="AA213" s="146">
        <v>3</v>
      </c>
      <c r="AB213" s="146">
        <v>7</v>
      </c>
      <c r="AC213" s="146" t="s">
        <v>273</v>
      </c>
      <c r="AZ213" s="146">
        <v>2</v>
      </c>
      <c r="BA213" s="146">
        <f>IF(AZ213=1,G213,0)</f>
        <v>0</v>
      </c>
      <c r="BB213" s="146">
        <f>IF(AZ213=2,G213,0)</f>
        <v>0</v>
      </c>
      <c r="BC213" s="146">
        <f>IF(AZ213=3,G213,0)</f>
        <v>0</v>
      </c>
      <c r="BD213" s="146">
        <f>IF(AZ213=4,G213,0)</f>
        <v>0</v>
      </c>
      <c r="BE213" s="146">
        <f>IF(AZ213=5,G213,0)</f>
        <v>0</v>
      </c>
      <c r="CA213" s="174">
        <v>3</v>
      </c>
      <c r="CB213" s="174">
        <v>7</v>
      </c>
      <c r="CZ213" s="146">
        <v>1.2999999999999999E-3</v>
      </c>
    </row>
    <row r="214" spans="1:104" x14ac:dyDescent="0.2">
      <c r="A214" s="181"/>
      <c r="B214" s="182"/>
      <c r="C214" s="183" t="s">
        <v>83</v>
      </c>
      <c r="D214" s="184"/>
      <c r="E214" s="184"/>
      <c r="F214" s="184"/>
      <c r="G214" s="185"/>
      <c r="L214" s="186" t="s">
        <v>83</v>
      </c>
      <c r="O214" s="174">
        <v>3</v>
      </c>
    </row>
    <row r="215" spans="1:104" x14ac:dyDescent="0.2">
      <c r="A215" s="181"/>
      <c r="B215" s="187"/>
      <c r="C215" s="188" t="s">
        <v>68</v>
      </c>
      <c r="D215" s="189"/>
      <c r="E215" s="190">
        <v>1</v>
      </c>
      <c r="F215" s="191"/>
      <c r="G215" s="192"/>
      <c r="M215" s="186">
        <v>1</v>
      </c>
      <c r="O215" s="174"/>
    </row>
    <row r="216" spans="1:104" x14ac:dyDescent="0.2">
      <c r="A216" s="175">
        <v>65</v>
      </c>
      <c r="B216" s="176" t="s">
        <v>275</v>
      </c>
      <c r="C216" s="177" t="s">
        <v>276</v>
      </c>
      <c r="D216" s="178" t="s">
        <v>127</v>
      </c>
      <c r="E216" s="179">
        <v>3</v>
      </c>
      <c r="F216" s="179">
        <v>0</v>
      </c>
      <c r="G216" s="180">
        <f>E216*F216</f>
        <v>0</v>
      </c>
      <c r="O216" s="174">
        <v>2</v>
      </c>
      <c r="AA216" s="146">
        <v>3</v>
      </c>
      <c r="AB216" s="146">
        <v>7</v>
      </c>
      <c r="AC216" s="146" t="s">
        <v>275</v>
      </c>
      <c r="AZ216" s="146">
        <v>2</v>
      </c>
      <c r="BA216" s="146">
        <f>IF(AZ216=1,G216,0)</f>
        <v>0</v>
      </c>
      <c r="BB216" s="146">
        <f>IF(AZ216=2,G216,0)</f>
        <v>0</v>
      </c>
      <c r="BC216" s="146">
        <f>IF(AZ216=3,G216,0)</f>
        <v>0</v>
      </c>
      <c r="BD216" s="146">
        <f>IF(AZ216=4,G216,0)</f>
        <v>0</v>
      </c>
      <c r="BE216" s="146">
        <f>IF(AZ216=5,G216,0)</f>
        <v>0</v>
      </c>
      <c r="CA216" s="174">
        <v>3</v>
      </c>
      <c r="CB216" s="174">
        <v>7</v>
      </c>
      <c r="CZ216" s="146">
        <v>8.9999999999999998E-4</v>
      </c>
    </row>
    <row r="217" spans="1:104" x14ac:dyDescent="0.2">
      <c r="A217" s="181"/>
      <c r="B217" s="182"/>
      <c r="C217" s="183" t="s">
        <v>83</v>
      </c>
      <c r="D217" s="184"/>
      <c r="E217" s="184"/>
      <c r="F217" s="184"/>
      <c r="G217" s="185"/>
      <c r="L217" s="186" t="s">
        <v>83</v>
      </c>
      <c r="O217" s="174">
        <v>3</v>
      </c>
    </row>
    <row r="218" spans="1:104" x14ac:dyDescent="0.2">
      <c r="A218" s="181"/>
      <c r="B218" s="187"/>
      <c r="C218" s="188" t="s">
        <v>161</v>
      </c>
      <c r="D218" s="189"/>
      <c r="E218" s="190">
        <v>3</v>
      </c>
      <c r="F218" s="191"/>
      <c r="G218" s="192"/>
      <c r="M218" s="186">
        <v>3</v>
      </c>
      <c r="O218" s="174"/>
    </row>
    <row r="219" spans="1:104" x14ac:dyDescent="0.2">
      <c r="A219" s="175">
        <v>66</v>
      </c>
      <c r="B219" s="176" t="s">
        <v>277</v>
      </c>
      <c r="C219" s="177" t="s">
        <v>278</v>
      </c>
      <c r="D219" s="178" t="s">
        <v>127</v>
      </c>
      <c r="E219" s="179">
        <v>1</v>
      </c>
      <c r="F219" s="179">
        <v>0</v>
      </c>
      <c r="G219" s="180">
        <f>E219*F219</f>
        <v>0</v>
      </c>
      <c r="O219" s="174">
        <v>2</v>
      </c>
      <c r="AA219" s="146">
        <v>3</v>
      </c>
      <c r="AB219" s="146">
        <v>7</v>
      </c>
      <c r="AC219" s="146" t="s">
        <v>277</v>
      </c>
      <c r="AZ219" s="146">
        <v>2</v>
      </c>
      <c r="BA219" s="146">
        <f>IF(AZ219=1,G219,0)</f>
        <v>0</v>
      </c>
      <c r="BB219" s="146">
        <f>IF(AZ219=2,G219,0)</f>
        <v>0</v>
      </c>
      <c r="BC219" s="146">
        <f>IF(AZ219=3,G219,0)</f>
        <v>0</v>
      </c>
      <c r="BD219" s="146">
        <f>IF(AZ219=4,G219,0)</f>
        <v>0</v>
      </c>
      <c r="BE219" s="146">
        <f>IF(AZ219=5,G219,0)</f>
        <v>0</v>
      </c>
      <c r="CA219" s="174">
        <v>3</v>
      </c>
      <c r="CB219" s="174">
        <v>7</v>
      </c>
      <c r="CZ219" s="146">
        <v>8.4999999999999995E-4</v>
      </c>
    </row>
    <row r="220" spans="1:104" x14ac:dyDescent="0.2">
      <c r="A220" s="181"/>
      <c r="B220" s="182"/>
      <c r="C220" s="183" t="s">
        <v>83</v>
      </c>
      <c r="D220" s="184"/>
      <c r="E220" s="184"/>
      <c r="F220" s="184"/>
      <c r="G220" s="185"/>
      <c r="L220" s="186" t="s">
        <v>83</v>
      </c>
      <c r="O220" s="174">
        <v>3</v>
      </c>
    </row>
    <row r="221" spans="1:104" x14ac:dyDescent="0.2">
      <c r="A221" s="181"/>
      <c r="B221" s="187"/>
      <c r="C221" s="188" t="s">
        <v>68</v>
      </c>
      <c r="D221" s="189"/>
      <c r="E221" s="190">
        <v>1</v>
      </c>
      <c r="F221" s="191"/>
      <c r="G221" s="192"/>
      <c r="M221" s="186">
        <v>1</v>
      </c>
      <c r="O221" s="174"/>
    </row>
    <row r="222" spans="1:104" x14ac:dyDescent="0.2">
      <c r="A222" s="175">
        <v>67</v>
      </c>
      <c r="B222" s="176" t="s">
        <v>279</v>
      </c>
      <c r="C222" s="177" t="s">
        <v>280</v>
      </c>
      <c r="D222" s="178" t="s">
        <v>127</v>
      </c>
      <c r="E222" s="179">
        <v>5</v>
      </c>
      <c r="F222" s="179">
        <v>0</v>
      </c>
      <c r="G222" s="180">
        <f>E222*F222</f>
        <v>0</v>
      </c>
      <c r="O222" s="174">
        <v>2</v>
      </c>
      <c r="AA222" s="146">
        <v>3</v>
      </c>
      <c r="AB222" s="146">
        <v>7</v>
      </c>
      <c r="AC222" s="146" t="s">
        <v>279</v>
      </c>
      <c r="AZ222" s="146">
        <v>2</v>
      </c>
      <c r="BA222" s="146">
        <f>IF(AZ222=1,G222,0)</f>
        <v>0</v>
      </c>
      <c r="BB222" s="146">
        <f>IF(AZ222=2,G222,0)</f>
        <v>0</v>
      </c>
      <c r="BC222" s="146">
        <f>IF(AZ222=3,G222,0)</f>
        <v>0</v>
      </c>
      <c r="BD222" s="146">
        <f>IF(AZ222=4,G222,0)</f>
        <v>0</v>
      </c>
      <c r="BE222" s="146">
        <f>IF(AZ222=5,G222,0)</f>
        <v>0</v>
      </c>
      <c r="CA222" s="174">
        <v>3</v>
      </c>
      <c r="CB222" s="174">
        <v>7</v>
      </c>
      <c r="CZ222" s="146">
        <v>8.4999999999999995E-4</v>
      </c>
    </row>
    <row r="223" spans="1:104" x14ac:dyDescent="0.2">
      <c r="A223" s="181"/>
      <c r="B223" s="182"/>
      <c r="C223" s="183" t="s">
        <v>83</v>
      </c>
      <c r="D223" s="184"/>
      <c r="E223" s="184"/>
      <c r="F223" s="184"/>
      <c r="G223" s="185"/>
      <c r="L223" s="186" t="s">
        <v>83</v>
      </c>
      <c r="O223" s="174">
        <v>3</v>
      </c>
    </row>
    <row r="224" spans="1:104" x14ac:dyDescent="0.2">
      <c r="A224" s="181"/>
      <c r="B224" s="187"/>
      <c r="C224" s="188" t="s">
        <v>242</v>
      </c>
      <c r="D224" s="189"/>
      <c r="E224" s="190">
        <v>5</v>
      </c>
      <c r="F224" s="191"/>
      <c r="G224" s="192"/>
      <c r="M224" s="186">
        <v>5</v>
      </c>
      <c r="O224" s="174"/>
    </row>
    <row r="225" spans="1:104" x14ac:dyDescent="0.2">
      <c r="A225" s="175">
        <v>68</v>
      </c>
      <c r="B225" s="176" t="s">
        <v>281</v>
      </c>
      <c r="C225" s="177" t="s">
        <v>282</v>
      </c>
      <c r="D225" s="178" t="s">
        <v>127</v>
      </c>
      <c r="E225" s="179">
        <v>1</v>
      </c>
      <c r="F225" s="179">
        <v>0</v>
      </c>
      <c r="G225" s="180">
        <f>E225*F225</f>
        <v>0</v>
      </c>
      <c r="O225" s="174">
        <v>2</v>
      </c>
      <c r="AA225" s="146">
        <v>3</v>
      </c>
      <c r="AB225" s="146">
        <v>7</v>
      </c>
      <c r="AC225" s="146" t="s">
        <v>281</v>
      </c>
      <c r="AZ225" s="146">
        <v>2</v>
      </c>
      <c r="BA225" s="146">
        <f>IF(AZ225=1,G225,0)</f>
        <v>0</v>
      </c>
      <c r="BB225" s="146">
        <f>IF(AZ225=2,G225,0)</f>
        <v>0</v>
      </c>
      <c r="BC225" s="146">
        <f>IF(AZ225=3,G225,0)</f>
        <v>0</v>
      </c>
      <c r="BD225" s="146">
        <f>IF(AZ225=4,G225,0)</f>
        <v>0</v>
      </c>
      <c r="BE225" s="146">
        <f>IF(AZ225=5,G225,0)</f>
        <v>0</v>
      </c>
      <c r="CA225" s="174">
        <v>3</v>
      </c>
      <c r="CB225" s="174">
        <v>7</v>
      </c>
      <c r="CZ225" s="146">
        <v>5.0000000000000001E-4</v>
      </c>
    </row>
    <row r="226" spans="1:104" x14ac:dyDescent="0.2">
      <c r="A226" s="181"/>
      <c r="B226" s="182"/>
      <c r="C226" s="183" t="s">
        <v>83</v>
      </c>
      <c r="D226" s="184"/>
      <c r="E226" s="184"/>
      <c r="F226" s="184"/>
      <c r="G226" s="185"/>
      <c r="L226" s="186" t="s">
        <v>83</v>
      </c>
      <c r="O226" s="174">
        <v>3</v>
      </c>
    </row>
    <row r="227" spans="1:104" x14ac:dyDescent="0.2">
      <c r="A227" s="181"/>
      <c r="B227" s="187"/>
      <c r="C227" s="188" t="s">
        <v>68</v>
      </c>
      <c r="D227" s="189"/>
      <c r="E227" s="190">
        <v>1</v>
      </c>
      <c r="F227" s="191"/>
      <c r="G227" s="192"/>
      <c r="M227" s="186">
        <v>1</v>
      </c>
      <c r="O227" s="174"/>
    </row>
    <row r="228" spans="1:104" x14ac:dyDescent="0.2">
      <c r="A228" s="175">
        <v>69</v>
      </c>
      <c r="B228" s="176" t="s">
        <v>283</v>
      </c>
      <c r="C228" s="177" t="s">
        <v>284</v>
      </c>
      <c r="D228" s="178" t="s">
        <v>127</v>
      </c>
      <c r="E228" s="179">
        <v>1</v>
      </c>
      <c r="F228" s="179">
        <v>0</v>
      </c>
      <c r="G228" s="180">
        <f>E228*F228</f>
        <v>0</v>
      </c>
      <c r="O228" s="174">
        <v>2</v>
      </c>
      <c r="AA228" s="146">
        <v>3</v>
      </c>
      <c r="AB228" s="146">
        <v>7</v>
      </c>
      <c r="AC228" s="146" t="s">
        <v>283</v>
      </c>
      <c r="AZ228" s="146">
        <v>2</v>
      </c>
      <c r="BA228" s="146">
        <f>IF(AZ228=1,G228,0)</f>
        <v>0</v>
      </c>
      <c r="BB228" s="146">
        <f>IF(AZ228=2,G228,0)</f>
        <v>0</v>
      </c>
      <c r="BC228" s="146">
        <f>IF(AZ228=3,G228,0)</f>
        <v>0</v>
      </c>
      <c r="BD228" s="146">
        <f>IF(AZ228=4,G228,0)</f>
        <v>0</v>
      </c>
      <c r="BE228" s="146">
        <f>IF(AZ228=5,G228,0)</f>
        <v>0</v>
      </c>
      <c r="CA228" s="174">
        <v>3</v>
      </c>
      <c r="CB228" s="174">
        <v>7</v>
      </c>
      <c r="CZ228" s="146">
        <v>1.5E-3</v>
      </c>
    </row>
    <row r="229" spans="1:104" x14ac:dyDescent="0.2">
      <c r="A229" s="181"/>
      <c r="B229" s="182"/>
      <c r="C229" s="183" t="s">
        <v>83</v>
      </c>
      <c r="D229" s="184"/>
      <c r="E229" s="184"/>
      <c r="F229" s="184"/>
      <c r="G229" s="185"/>
      <c r="L229" s="186" t="s">
        <v>83</v>
      </c>
      <c r="O229" s="174">
        <v>3</v>
      </c>
    </row>
    <row r="230" spans="1:104" x14ac:dyDescent="0.2">
      <c r="A230" s="181"/>
      <c r="B230" s="187"/>
      <c r="C230" s="188" t="s">
        <v>68</v>
      </c>
      <c r="D230" s="189"/>
      <c r="E230" s="190">
        <v>1</v>
      </c>
      <c r="F230" s="191"/>
      <c r="G230" s="192"/>
      <c r="M230" s="186">
        <v>1</v>
      </c>
      <c r="O230" s="174"/>
    </row>
    <row r="231" spans="1:104" ht="22.5" x14ac:dyDescent="0.2">
      <c r="A231" s="175">
        <v>70</v>
      </c>
      <c r="B231" s="176" t="s">
        <v>285</v>
      </c>
      <c r="C231" s="177" t="s">
        <v>286</v>
      </c>
      <c r="D231" s="178" t="s">
        <v>127</v>
      </c>
      <c r="E231" s="179">
        <v>1</v>
      </c>
      <c r="F231" s="179">
        <v>0</v>
      </c>
      <c r="G231" s="180">
        <f>E231*F231</f>
        <v>0</v>
      </c>
      <c r="O231" s="174">
        <v>2</v>
      </c>
      <c r="AA231" s="146">
        <v>3</v>
      </c>
      <c r="AB231" s="146">
        <v>7</v>
      </c>
      <c r="AC231" s="146" t="s">
        <v>285</v>
      </c>
      <c r="AZ231" s="146">
        <v>2</v>
      </c>
      <c r="BA231" s="146">
        <f>IF(AZ231=1,G231,0)</f>
        <v>0</v>
      </c>
      <c r="BB231" s="146">
        <f>IF(AZ231=2,G231,0)</f>
        <v>0</v>
      </c>
      <c r="BC231" s="146">
        <f>IF(AZ231=3,G231,0)</f>
        <v>0</v>
      </c>
      <c r="BD231" s="146">
        <f>IF(AZ231=4,G231,0)</f>
        <v>0</v>
      </c>
      <c r="BE231" s="146">
        <f>IF(AZ231=5,G231,0)</f>
        <v>0</v>
      </c>
      <c r="CA231" s="174">
        <v>3</v>
      </c>
      <c r="CB231" s="174">
        <v>7</v>
      </c>
      <c r="CZ231" s="146">
        <v>4.13E-3</v>
      </c>
    </row>
    <row r="232" spans="1:104" x14ac:dyDescent="0.2">
      <c r="A232" s="181"/>
      <c r="B232" s="182"/>
      <c r="C232" s="183"/>
      <c r="D232" s="184"/>
      <c r="E232" s="184"/>
      <c r="F232" s="184"/>
      <c r="G232" s="185"/>
      <c r="L232" s="186"/>
      <c r="O232" s="174">
        <v>3</v>
      </c>
    </row>
    <row r="233" spans="1:104" x14ac:dyDescent="0.2">
      <c r="A233" s="181"/>
      <c r="B233" s="187"/>
      <c r="C233" s="188" t="s">
        <v>68</v>
      </c>
      <c r="D233" s="189"/>
      <c r="E233" s="190">
        <v>1</v>
      </c>
      <c r="F233" s="191"/>
      <c r="G233" s="192"/>
      <c r="M233" s="186">
        <v>1</v>
      </c>
      <c r="O233" s="174"/>
    </row>
    <row r="234" spans="1:104" x14ac:dyDescent="0.2">
      <c r="A234" s="175">
        <v>71</v>
      </c>
      <c r="B234" s="176" t="s">
        <v>287</v>
      </c>
      <c r="C234" s="177" t="s">
        <v>288</v>
      </c>
      <c r="D234" s="178" t="s">
        <v>127</v>
      </c>
      <c r="E234" s="179">
        <v>1</v>
      </c>
      <c r="F234" s="179">
        <v>0</v>
      </c>
      <c r="G234" s="180">
        <f>E234*F234</f>
        <v>0</v>
      </c>
      <c r="O234" s="174">
        <v>2</v>
      </c>
      <c r="AA234" s="146">
        <v>3</v>
      </c>
      <c r="AB234" s="146">
        <v>7</v>
      </c>
      <c r="AC234" s="146" t="s">
        <v>287</v>
      </c>
      <c r="AZ234" s="146">
        <v>2</v>
      </c>
      <c r="BA234" s="146">
        <f>IF(AZ234=1,G234,0)</f>
        <v>0</v>
      </c>
      <c r="BB234" s="146">
        <f>IF(AZ234=2,G234,0)</f>
        <v>0</v>
      </c>
      <c r="BC234" s="146">
        <f>IF(AZ234=3,G234,0)</f>
        <v>0</v>
      </c>
      <c r="BD234" s="146">
        <f>IF(AZ234=4,G234,0)</f>
        <v>0</v>
      </c>
      <c r="BE234" s="146">
        <f>IF(AZ234=5,G234,0)</f>
        <v>0</v>
      </c>
      <c r="CA234" s="174">
        <v>3</v>
      </c>
      <c r="CB234" s="174">
        <v>7</v>
      </c>
      <c r="CZ234" s="146">
        <v>2.5000000000000001E-3</v>
      </c>
    </row>
    <row r="235" spans="1:104" x14ac:dyDescent="0.2">
      <c r="A235" s="181"/>
      <c r="B235" s="182"/>
      <c r="C235" s="183" t="s">
        <v>83</v>
      </c>
      <c r="D235" s="184"/>
      <c r="E235" s="184"/>
      <c r="F235" s="184"/>
      <c r="G235" s="185"/>
      <c r="L235" s="186" t="s">
        <v>83</v>
      </c>
      <c r="O235" s="174">
        <v>3</v>
      </c>
    </row>
    <row r="236" spans="1:104" x14ac:dyDescent="0.2">
      <c r="A236" s="181"/>
      <c r="B236" s="187"/>
      <c r="C236" s="188" t="s">
        <v>68</v>
      </c>
      <c r="D236" s="189"/>
      <c r="E236" s="190">
        <v>1</v>
      </c>
      <c r="F236" s="191"/>
      <c r="G236" s="192"/>
      <c r="M236" s="186">
        <v>1</v>
      </c>
      <c r="O236" s="174"/>
    </row>
    <row r="237" spans="1:104" x14ac:dyDescent="0.2">
      <c r="A237" s="175">
        <v>72</v>
      </c>
      <c r="B237" s="176" t="s">
        <v>289</v>
      </c>
      <c r="C237" s="177" t="s">
        <v>290</v>
      </c>
      <c r="D237" s="178" t="s">
        <v>127</v>
      </c>
      <c r="E237" s="179">
        <v>1</v>
      </c>
      <c r="F237" s="179">
        <v>0</v>
      </c>
      <c r="G237" s="180">
        <f>E237*F237</f>
        <v>0</v>
      </c>
      <c r="O237" s="174">
        <v>2</v>
      </c>
      <c r="AA237" s="146">
        <v>3</v>
      </c>
      <c r="AB237" s="146">
        <v>7</v>
      </c>
      <c r="AC237" s="146">
        <v>55167408</v>
      </c>
      <c r="AZ237" s="146">
        <v>2</v>
      </c>
      <c r="BA237" s="146">
        <f>IF(AZ237=1,G237,0)</f>
        <v>0</v>
      </c>
      <c r="BB237" s="146">
        <f>IF(AZ237=2,G237,0)</f>
        <v>0</v>
      </c>
      <c r="BC237" s="146">
        <f>IF(AZ237=3,G237,0)</f>
        <v>0</v>
      </c>
      <c r="BD237" s="146">
        <f>IF(AZ237=4,G237,0)</f>
        <v>0</v>
      </c>
      <c r="BE237" s="146">
        <f>IF(AZ237=5,G237,0)</f>
        <v>0</v>
      </c>
      <c r="CA237" s="174">
        <v>3</v>
      </c>
      <c r="CB237" s="174">
        <v>7</v>
      </c>
      <c r="CZ237" s="146">
        <v>2.5000000000000001E-3</v>
      </c>
    </row>
    <row r="238" spans="1:104" x14ac:dyDescent="0.2">
      <c r="A238" s="181"/>
      <c r="B238" s="182"/>
      <c r="C238" s="183" t="s">
        <v>83</v>
      </c>
      <c r="D238" s="184"/>
      <c r="E238" s="184"/>
      <c r="F238" s="184"/>
      <c r="G238" s="185"/>
      <c r="L238" s="186" t="s">
        <v>83</v>
      </c>
      <c r="O238" s="174">
        <v>3</v>
      </c>
    </row>
    <row r="239" spans="1:104" x14ac:dyDescent="0.2">
      <c r="A239" s="181"/>
      <c r="B239" s="187"/>
      <c r="C239" s="188" t="s">
        <v>68</v>
      </c>
      <c r="D239" s="189"/>
      <c r="E239" s="190">
        <v>1</v>
      </c>
      <c r="F239" s="191"/>
      <c r="G239" s="192"/>
      <c r="M239" s="186">
        <v>1</v>
      </c>
      <c r="O239" s="174"/>
    </row>
    <row r="240" spans="1:104" x14ac:dyDescent="0.2">
      <c r="A240" s="175">
        <v>73</v>
      </c>
      <c r="B240" s="176" t="s">
        <v>291</v>
      </c>
      <c r="C240" s="177" t="s">
        <v>292</v>
      </c>
      <c r="D240" s="178" t="s">
        <v>127</v>
      </c>
      <c r="E240" s="179">
        <v>1</v>
      </c>
      <c r="F240" s="179">
        <v>0</v>
      </c>
      <c r="G240" s="180">
        <f>E240*F240</f>
        <v>0</v>
      </c>
      <c r="O240" s="174">
        <v>2</v>
      </c>
      <c r="AA240" s="146">
        <v>3</v>
      </c>
      <c r="AB240" s="146">
        <v>7</v>
      </c>
      <c r="AC240" s="146" t="s">
        <v>291</v>
      </c>
      <c r="AZ240" s="146">
        <v>2</v>
      </c>
      <c r="BA240" s="146">
        <f>IF(AZ240=1,G240,0)</f>
        <v>0</v>
      </c>
      <c r="BB240" s="146">
        <f>IF(AZ240=2,G240,0)</f>
        <v>0</v>
      </c>
      <c r="BC240" s="146">
        <f>IF(AZ240=3,G240,0)</f>
        <v>0</v>
      </c>
      <c r="BD240" s="146">
        <f>IF(AZ240=4,G240,0)</f>
        <v>0</v>
      </c>
      <c r="BE240" s="146">
        <f>IF(AZ240=5,G240,0)</f>
        <v>0</v>
      </c>
      <c r="CA240" s="174">
        <v>3</v>
      </c>
      <c r="CB240" s="174">
        <v>7</v>
      </c>
      <c r="CZ240" s="146">
        <v>7.0499999999999998E-3</v>
      </c>
    </row>
    <row r="241" spans="1:104" x14ac:dyDescent="0.2">
      <c r="A241" s="181"/>
      <c r="B241" s="182"/>
      <c r="C241" s="183" t="s">
        <v>83</v>
      </c>
      <c r="D241" s="184"/>
      <c r="E241" s="184"/>
      <c r="F241" s="184"/>
      <c r="G241" s="185"/>
      <c r="L241" s="186" t="s">
        <v>83</v>
      </c>
      <c r="O241" s="174">
        <v>3</v>
      </c>
    </row>
    <row r="242" spans="1:104" x14ac:dyDescent="0.2">
      <c r="A242" s="181"/>
      <c r="B242" s="187"/>
      <c r="C242" s="188" t="s">
        <v>68</v>
      </c>
      <c r="D242" s="189"/>
      <c r="E242" s="190">
        <v>1</v>
      </c>
      <c r="F242" s="191"/>
      <c r="G242" s="192"/>
      <c r="M242" s="186">
        <v>1</v>
      </c>
      <c r="O242" s="174"/>
    </row>
    <row r="243" spans="1:104" x14ac:dyDescent="0.2">
      <c r="A243" s="175">
        <v>74</v>
      </c>
      <c r="B243" s="176" t="s">
        <v>293</v>
      </c>
      <c r="C243" s="177" t="s">
        <v>294</v>
      </c>
      <c r="D243" s="178" t="s">
        <v>127</v>
      </c>
      <c r="E243" s="179">
        <v>2</v>
      </c>
      <c r="F243" s="179">
        <v>0</v>
      </c>
      <c r="G243" s="180">
        <f>E243*F243</f>
        <v>0</v>
      </c>
      <c r="O243" s="174">
        <v>2</v>
      </c>
      <c r="AA243" s="146">
        <v>3</v>
      </c>
      <c r="AB243" s="146">
        <v>7</v>
      </c>
      <c r="AC243" s="146" t="s">
        <v>293</v>
      </c>
      <c r="AZ243" s="146">
        <v>2</v>
      </c>
      <c r="BA243" s="146">
        <f>IF(AZ243=1,G243,0)</f>
        <v>0</v>
      </c>
      <c r="BB243" s="146">
        <f>IF(AZ243=2,G243,0)</f>
        <v>0</v>
      </c>
      <c r="BC243" s="146">
        <f>IF(AZ243=3,G243,0)</f>
        <v>0</v>
      </c>
      <c r="BD243" s="146">
        <f>IF(AZ243=4,G243,0)</f>
        <v>0</v>
      </c>
      <c r="BE243" s="146">
        <f>IF(AZ243=5,G243,0)</f>
        <v>0</v>
      </c>
      <c r="CA243" s="174">
        <v>3</v>
      </c>
      <c r="CB243" s="174">
        <v>7</v>
      </c>
      <c r="CZ243" s="146">
        <v>0.01</v>
      </c>
    </row>
    <row r="244" spans="1:104" x14ac:dyDescent="0.2">
      <c r="A244" s="181"/>
      <c r="B244" s="182"/>
      <c r="C244" s="183" t="s">
        <v>83</v>
      </c>
      <c r="D244" s="184"/>
      <c r="E244" s="184"/>
      <c r="F244" s="184"/>
      <c r="G244" s="185"/>
      <c r="L244" s="186" t="s">
        <v>83</v>
      </c>
      <c r="O244" s="174">
        <v>3</v>
      </c>
    </row>
    <row r="245" spans="1:104" x14ac:dyDescent="0.2">
      <c r="A245" s="181"/>
      <c r="B245" s="187"/>
      <c r="C245" s="188" t="s">
        <v>132</v>
      </c>
      <c r="D245" s="189"/>
      <c r="E245" s="190">
        <v>2</v>
      </c>
      <c r="F245" s="191"/>
      <c r="G245" s="192"/>
      <c r="M245" s="186" t="s">
        <v>132</v>
      </c>
      <c r="O245" s="174"/>
    </row>
    <row r="246" spans="1:104" x14ac:dyDescent="0.2">
      <c r="A246" s="175">
        <v>75</v>
      </c>
      <c r="B246" s="176" t="s">
        <v>295</v>
      </c>
      <c r="C246" s="177" t="s">
        <v>296</v>
      </c>
      <c r="D246" s="178" t="s">
        <v>127</v>
      </c>
      <c r="E246" s="179">
        <v>1</v>
      </c>
      <c r="F246" s="179">
        <v>0</v>
      </c>
      <c r="G246" s="180">
        <f>E246*F246</f>
        <v>0</v>
      </c>
      <c r="O246" s="174">
        <v>2</v>
      </c>
      <c r="AA246" s="146">
        <v>3</v>
      </c>
      <c r="AB246" s="146">
        <v>7</v>
      </c>
      <c r="AC246" s="146" t="s">
        <v>295</v>
      </c>
      <c r="AZ246" s="146">
        <v>2</v>
      </c>
      <c r="BA246" s="146">
        <f>IF(AZ246=1,G246,0)</f>
        <v>0</v>
      </c>
      <c r="BB246" s="146">
        <f>IF(AZ246=2,G246,0)</f>
        <v>0</v>
      </c>
      <c r="BC246" s="146">
        <f>IF(AZ246=3,G246,0)</f>
        <v>0</v>
      </c>
      <c r="BD246" s="146">
        <f>IF(AZ246=4,G246,0)</f>
        <v>0</v>
      </c>
      <c r="BE246" s="146">
        <f>IF(AZ246=5,G246,0)</f>
        <v>0</v>
      </c>
      <c r="CA246" s="174">
        <v>3</v>
      </c>
      <c r="CB246" s="174">
        <v>7</v>
      </c>
      <c r="CZ246" s="146">
        <v>3.6979999999999999E-2</v>
      </c>
    </row>
    <row r="247" spans="1:104" x14ac:dyDescent="0.2">
      <c r="A247" s="181"/>
      <c r="B247" s="182"/>
      <c r="C247" s="183" t="s">
        <v>297</v>
      </c>
      <c r="D247" s="184"/>
      <c r="E247" s="184"/>
      <c r="F247" s="184"/>
      <c r="G247" s="185"/>
      <c r="L247" s="186" t="s">
        <v>297</v>
      </c>
      <c r="O247" s="174">
        <v>3</v>
      </c>
    </row>
    <row r="248" spans="1:104" x14ac:dyDescent="0.2">
      <c r="A248" s="181"/>
      <c r="B248" s="187"/>
      <c r="C248" s="188" t="s">
        <v>68</v>
      </c>
      <c r="D248" s="189"/>
      <c r="E248" s="190">
        <v>1</v>
      </c>
      <c r="F248" s="191"/>
      <c r="G248" s="192"/>
      <c r="M248" s="186">
        <v>1</v>
      </c>
      <c r="O248" s="174"/>
    </row>
    <row r="249" spans="1:104" x14ac:dyDescent="0.2">
      <c r="A249" s="175">
        <v>76</v>
      </c>
      <c r="B249" s="176" t="s">
        <v>298</v>
      </c>
      <c r="C249" s="177" t="s">
        <v>299</v>
      </c>
      <c r="D249" s="178" t="s">
        <v>127</v>
      </c>
      <c r="E249" s="179">
        <v>1</v>
      </c>
      <c r="F249" s="179">
        <v>0</v>
      </c>
      <c r="G249" s="180">
        <f>E249*F249</f>
        <v>0</v>
      </c>
      <c r="O249" s="174">
        <v>2</v>
      </c>
      <c r="AA249" s="146">
        <v>3</v>
      </c>
      <c r="AB249" s="146">
        <v>7</v>
      </c>
      <c r="AC249" s="146" t="s">
        <v>298</v>
      </c>
      <c r="AZ249" s="146">
        <v>2</v>
      </c>
      <c r="BA249" s="146">
        <f>IF(AZ249=1,G249,0)</f>
        <v>0</v>
      </c>
      <c r="BB249" s="146">
        <f>IF(AZ249=2,G249,0)</f>
        <v>0</v>
      </c>
      <c r="BC249" s="146">
        <f>IF(AZ249=3,G249,0)</f>
        <v>0</v>
      </c>
      <c r="BD249" s="146">
        <f>IF(AZ249=4,G249,0)</f>
        <v>0</v>
      </c>
      <c r="BE249" s="146">
        <f>IF(AZ249=5,G249,0)</f>
        <v>0</v>
      </c>
      <c r="CA249" s="174">
        <v>3</v>
      </c>
      <c r="CB249" s="174">
        <v>7</v>
      </c>
      <c r="CZ249" s="146">
        <v>1.7500000000000002E-2</v>
      </c>
    </row>
    <row r="250" spans="1:104" x14ac:dyDescent="0.2">
      <c r="A250" s="181"/>
      <c r="B250" s="182"/>
      <c r="C250" s="183" t="s">
        <v>83</v>
      </c>
      <c r="D250" s="184"/>
      <c r="E250" s="184"/>
      <c r="F250" s="184"/>
      <c r="G250" s="185"/>
      <c r="L250" s="186" t="s">
        <v>83</v>
      </c>
      <c r="O250" s="174">
        <v>3</v>
      </c>
    </row>
    <row r="251" spans="1:104" x14ac:dyDescent="0.2">
      <c r="A251" s="181"/>
      <c r="B251" s="187"/>
      <c r="C251" s="188" t="s">
        <v>68</v>
      </c>
      <c r="D251" s="189"/>
      <c r="E251" s="190">
        <v>1</v>
      </c>
      <c r="F251" s="191"/>
      <c r="G251" s="192"/>
      <c r="M251" s="186">
        <v>1</v>
      </c>
      <c r="O251" s="174"/>
    </row>
    <row r="252" spans="1:104" x14ac:dyDescent="0.2">
      <c r="A252" s="175">
        <v>77</v>
      </c>
      <c r="B252" s="176" t="s">
        <v>300</v>
      </c>
      <c r="C252" s="177" t="s">
        <v>301</v>
      </c>
      <c r="D252" s="178" t="s">
        <v>127</v>
      </c>
      <c r="E252" s="179">
        <v>6</v>
      </c>
      <c r="F252" s="179">
        <v>0</v>
      </c>
      <c r="G252" s="180">
        <f>E252*F252</f>
        <v>0</v>
      </c>
      <c r="O252" s="174">
        <v>2</v>
      </c>
      <c r="AA252" s="146">
        <v>3</v>
      </c>
      <c r="AB252" s="146">
        <v>7</v>
      </c>
      <c r="AC252" s="146" t="s">
        <v>300</v>
      </c>
      <c r="AZ252" s="146">
        <v>2</v>
      </c>
      <c r="BA252" s="146">
        <f>IF(AZ252=1,G252,0)</f>
        <v>0</v>
      </c>
      <c r="BB252" s="146">
        <f>IF(AZ252=2,G252,0)</f>
        <v>0</v>
      </c>
      <c r="BC252" s="146">
        <f>IF(AZ252=3,G252,0)</f>
        <v>0</v>
      </c>
      <c r="BD252" s="146">
        <f>IF(AZ252=4,G252,0)</f>
        <v>0</v>
      </c>
      <c r="BE252" s="146">
        <f>IF(AZ252=5,G252,0)</f>
        <v>0</v>
      </c>
      <c r="CA252" s="174">
        <v>3</v>
      </c>
      <c r="CB252" s="174">
        <v>7</v>
      </c>
      <c r="CZ252" s="146">
        <v>1.2E-2</v>
      </c>
    </row>
    <row r="253" spans="1:104" x14ac:dyDescent="0.2">
      <c r="A253" s="181"/>
      <c r="B253" s="182"/>
      <c r="C253" s="183" t="s">
        <v>83</v>
      </c>
      <c r="D253" s="184"/>
      <c r="E253" s="184"/>
      <c r="F253" s="184"/>
      <c r="G253" s="185"/>
      <c r="L253" s="186" t="s">
        <v>83</v>
      </c>
      <c r="O253" s="174">
        <v>3</v>
      </c>
    </row>
    <row r="254" spans="1:104" x14ac:dyDescent="0.2">
      <c r="A254" s="181"/>
      <c r="B254" s="187"/>
      <c r="C254" s="188" t="s">
        <v>235</v>
      </c>
      <c r="D254" s="189"/>
      <c r="E254" s="190">
        <v>6</v>
      </c>
      <c r="F254" s="191"/>
      <c r="G254" s="192"/>
      <c r="M254" s="186">
        <v>6</v>
      </c>
      <c r="O254" s="174"/>
    </row>
    <row r="255" spans="1:104" x14ac:dyDescent="0.2">
      <c r="A255" s="175">
        <v>78</v>
      </c>
      <c r="B255" s="176" t="s">
        <v>302</v>
      </c>
      <c r="C255" s="177" t="s">
        <v>303</v>
      </c>
      <c r="D255" s="178" t="s">
        <v>127</v>
      </c>
      <c r="E255" s="179">
        <v>1</v>
      </c>
      <c r="F255" s="179">
        <v>0</v>
      </c>
      <c r="G255" s="180">
        <f>E255*F255</f>
        <v>0</v>
      </c>
      <c r="O255" s="174">
        <v>2</v>
      </c>
      <c r="AA255" s="146">
        <v>3</v>
      </c>
      <c r="AB255" s="146">
        <v>7</v>
      </c>
      <c r="AC255" s="146" t="s">
        <v>302</v>
      </c>
      <c r="AZ255" s="146">
        <v>2</v>
      </c>
      <c r="BA255" s="146">
        <f>IF(AZ255=1,G255,0)</f>
        <v>0</v>
      </c>
      <c r="BB255" s="146">
        <f>IF(AZ255=2,G255,0)</f>
        <v>0</v>
      </c>
      <c r="BC255" s="146">
        <f>IF(AZ255=3,G255,0)</f>
        <v>0</v>
      </c>
      <c r="BD255" s="146">
        <f>IF(AZ255=4,G255,0)</f>
        <v>0</v>
      </c>
      <c r="BE255" s="146">
        <f>IF(AZ255=5,G255,0)</f>
        <v>0</v>
      </c>
      <c r="CA255" s="174">
        <v>3</v>
      </c>
      <c r="CB255" s="174">
        <v>7</v>
      </c>
      <c r="CZ255" s="146">
        <v>2.5000000000000001E-2</v>
      </c>
    </row>
    <row r="256" spans="1:104" x14ac:dyDescent="0.2">
      <c r="A256" s="181"/>
      <c r="B256" s="182"/>
      <c r="C256" s="183" t="s">
        <v>83</v>
      </c>
      <c r="D256" s="184"/>
      <c r="E256" s="184"/>
      <c r="F256" s="184"/>
      <c r="G256" s="185"/>
      <c r="L256" s="186" t="s">
        <v>83</v>
      </c>
      <c r="O256" s="174">
        <v>3</v>
      </c>
    </row>
    <row r="257" spans="1:104" x14ac:dyDescent="0.2">
      <c r="A257" s="181"/>
      <c r="B257" s="187"/>
      <c r="C257" s="188" t="s">
        <v>68</v>
      </c>
      <c r="D257" s="189"/>
      <c r="E257" s="190">
        <v>1</v>
      </c>
      <c r="F257" s="191"/>
      <c r="G257" s="192"/>
      <c r="M257" s="186">
        <v>1</v>
      </c>
      <c r="O257" s="174"/>
    </row>
    <row r="258" spans="1:104" x14ac:dyDescent="0.2">
      <c r="A258" s="175">
        <v>79</v>
      </c>
      <c r="B258" s="176" t="s">
        <v>304</v>
      </c>
      <c r="C258" s="177" t="s">
        <v>305</v>
      </c>
      <c r="D258" s="178" t="s">
        <v>127</v>
      </c>
      <c r="E258" s="179">
        <v>1</v>
      </c>
      <c r="F258" s="179">
        <v>0</v>
      </c>
      <c r="G258" s="180">
        <f>E258*F258</f>
        <v>0</v>
      </c>
      <c r="O258" s="174">
        <v>2</v>
      </c>
      <c r="AA258" s="146">
        <v>3</v>
      </c>
      <c r="AB258" s="146">
        <v>7</v>
      </c>
      <c r="AC258" s="146">
        <v>64238817</v>
      </c>
      <c r="AZ258" s="146">
        <v>2</v>
      </c>
      <c r="BA258" s="146">
        <f>IF(AZ258=1,G258,0)</f>
        <v>0</v>
      </c>
      <c r="BB258" s="146">
        <f>IF(AZ258=2,G258,0)</f>
        <v>0</v>
      </c>
      <c r="BC258" s="146">
        <f>IF(AZ258=3,G258,0)</f>
        <v>0</v>
      </c>
      <c r="BD258" s="146">
        <f>IF(AZ258=4,G258,0)</f>
        <v>0</v>
      </c>
      <c r="BE258" s="146">
        <f>IF(AZ258=5,G258,0)</f>
        <v>0</v>
      </c>
      <c r="CA258" s="174">
        <v>3</v>
      </c>
      <c r="CB258" s="174">
        <v>7</v>
      </c>
      <c r="CZ258" s="146">
        <v>1.9E-2</v>
      </c>
    </row>
    <row r="259" spans="1:104" x14ac:dyDescent="0.2">
      <c r="A259" s="181"/>
      <c r="B259" s="182"/>
      <c r="C259" s="183" t="s">
        <v>83</v>
      </c>
      <c r="D259" s="184"/>
      <c r="E259" s="184"/>
      <c r="F259" s="184"/>
      <c r="G259" s="185"/>
      <c r="L259" s="186" t="s">
        <v>83</v>
      </c>
      <c r="O259" s="174">
        <v>3</v>
      </c>
    </row>
    <row r="260" spans="1:104" x14ac:dyDescent="0.2">
      <c r="A260" s="181"/>
      <c r="B260" s="187"/>
      <c r="C260" s="188" t="s">
        <v>68</v>
      </c>
      <c r="D260" s="189"/>
      <c r="E260" s="190">
        <v>1</v>
      </c>
      <c r="F260" s="191"/>
      <c r="G260" s="192"/>
      <c r="M260" s="186">
        <v>1</v>
      </c>
      <c r="O260" s="174"/>
    </row>
    <row r="261" spans="1:104" x14ac:dyDescent="0.2">
      <c r="A261" s="175">
        <v>80</v>
      </c>
      <c r="B261" s="176" t="s">
        <v>306</v>
      </c>
      <c r="C261" s="177" t="s">
        <v>307</v>
      </c>
      <c r="D261" s="178" t="s">
        <v>127</v>
      </c>
      <c r="E261" s="179">
        <v>2</v>
      </c>
      <c r="F261" s="179">
        <v>0</v>
      </c>
      <c r="G261" s="180">
        <f>E261*F261</f>
        <v>0</v>
      </c>
      <c r="O261" s="174">
        <v>2</v>
      </c>
      <c r="AA261" s="146">
        <v>3</v>
      </c>
      <c r="AB261" s="146">
        <v>7</v>
      </c>
      <c r="AC261" s="146">
        <v>64238819</v>
      </c>
      <c r="AZ261" s="146">
        <v>2</v>
      </c>
      <c r="BA261" s="146">
        <f>IF(AZ261=1,G261,0)</f>
        <v>0</v>
      </c>
      <c r="BB261" s="146">
        <f>IF(AZ261=2,G261,0)</f>
        <v>0</v>
      </c>
      <c r="BC261" s="146">
        <f>IF(AZ261=3,G261,0)</f>
        <v>0</v>
      </c>
      <c r="BD261" s="146">
        <f>IF(AZ261=4,G261,0)</f>
        <v>0</v>
      </c>
      <c r="BE261" s="146">
        <f>IF(AZ261=5,G261,0)</f>
        <v>0</v>
      </c>
      <c r="CA261" s="174">
        <v>3</v>
      </c>
      <c r="CB261" s="174">
        <v>7</v>
      </c>
      <c r="CZ261" s="146">
        <v>1.35E-2</v>
      </c>
    </row>
    <row r="262" spans="1:104" x14ac:dyDescent="0.2">
      <c r="A262" s="181"/>
      <c r="B262" s="182"/>
      <c r="C262" s="183" t="s">
        <v>83</v>
      </c>
      <c r="D262" s="184"/>
      <c r="E262" s="184"/>
      <c r="F262" s="184"/>
      <c r="G262" s="185"/>
      <c r="L262" s="186" t="s">
        <v>83</v>
      </c>
      <c r="O262" s="174">
        <v>3</v>
      </c>
    </row>
    <row r="263" spans="1:104" x14ac:dyDescent="0.2">
      <c r="A263" s="181"/>
      <c r="B263" s="187"/>
      <c r="C263" s="188" t="s">
        <v>120</v>
      </c>
      <c r="D263" s="189"/>
      <c r="E263" s="190">
        <v>2</v>
      </c>
      <c r="F263" s="191"/>
      <c r="G263" s="192"/>
      <c r="M263" s="186">
        <v>2</v>
      </c>
      <c r="O263" s="174"/>
    </row>
    <row r="264" spans="1:104" ht="22.5" x14ac:dyDescent="0.2">
      <c r="A264" s="175">
        <v>81</v>
      </c>
      <c r="B264" s="176" t="s">
        <v>308</v>
      </c>
      <c r="C264" s="177" t="s">
        <v>309</v>
      </c>
      <c r="D264" s="178" t="s">
        <v>127</v>
      </c>
      <c r="E264" s="179">
        <v>1</v>
      </c>
      <c r="F264" s="179">
        <v>0</v>
      </c>
      <c r="G264" s="180">
        <f>E264*F264</f>
        <v>0</v>
      </c>
      <c r="O264" s="174">
        <v>2</v>
      </c>
      <c r="AA264" s="146">
        <v>3</v>
      </c>
      <c r="AB264" s="146">
        <v>7</v>
      </c>
      <c r="AC264" s="146" t="s">
        <v>308</v>
      </c>
      <c r="AZ264" s="146">
        <v>2</v>
      </c>
      <c r="BA264" s="146">
        <f>IF(AZ264=1,G264,0)</f>
        <v>0</v>
      </c>
      <c r="BB264" s="146">
        <f>IF(AZ264=2,G264,0)</f>
        <v>0</v>
      </c>
      <c r="BC264" s="146">
        <f>IF(AZ264=3,G264,0)</f>
        <v>0</v>
      </c>
      <c r="BD264" s="146">
        <f>IF(AZ264=4,G264,0)</f>
        <v>0</v>
      </c>
      <c r="BE264" s="146">
        <f>IF(AZ264=5,G264,0)</f>
        <v>0</v>
      </c>
      <c r="CA264" s="174">
        <v>3</v>
      </c>
      <c r="CB264" s="174">
        <v>7</v>
      </c>
      <c r="CZ264" s="146">
        <v>1.4999999999999999E-2</v>
      </c>
    </row>
    <row r="265" spans="1:104" x14ac:dyDescent="0.2">
      <c r="A265" s="181"/>
      <c r="B265" s="182"/>
      <c r="C265" s="183" t="s">
        <v>83</v>
      </c>
      <c r="D265" s="184"/>
      <c r="E265" s="184"/>
      <c r="F265" s="184"/>
      <c r="G265" s="185"/>
      <c r="L265" s="186" t="s">
        <v>83</v>
      </c>
      <c r="O265" s="174">
        <v>3</v>
      </c>
    </row>
    <row r="266" spans="1:104" x14ac:dyDescent="0.2">
      <c r="A266" s="181"/>
      <c r="B266" s="187"/>
      <c r="C266" s="188" t="s">
        <v>68</v>
      </c>
      <c r="D266" s="189"/>
      <c r="E266" s="190">
        <v>1</v>
      </c>
      <c r="F266" s="191"/>
      <c r="G266" s="192"/>
      <c r="M266" s="186">
        <v>1</v>
      </c>
      <c r="O266" s="174"/>
    </row>
    <row r="267" spans="1:104" x14ac:dyDescent="0.2">
      <c r="A267" s="175">
        <v>82</v>
      </c>
      <c r="B267" s="176" t="s">
        <v>310</v>
      </c>
      <c r="C267" s="177" t="s">
        <v>311</v>
      </c>
      <c r="D267" s="178" t="s">
        <v>312</v>
      </c>
      <c r="E267" s="179">
        <v>6</v>
      </c>
      <c r="F267" s="179">
        <v>0</v>
      </c>
      <c r="G267" s="180">
        <f>E267*F267</f>
        <v>0</v>
      </c>
      <c r="O267" s="174">
        <v>2</v>
      </c>
      <c r="AA267" s="146">
        <v>3</v>
      </c>
      <c r="AB267" s="146">
        <v>7</v>
      </c>
      <c r="AC267" s="146">
        <v>64286106</v>
      </c>
      <c r="AZ267" s="146">
        <v>2</v>
      </c>
      <c r="BA267" s="146">
        <f>IF(AZ267=1,G267,0)</f>
        <v>0</v>
      </c>
      <c r="BB267" s="146">
        <f>IF(AZ267=2,G267,0)</f>
        <v>0</v>
      </c>
      <c r="BC267" s="146">
        <f>IF(AZ267=3,G267,0)</f>
        <v>0</v>
      </c>
      <c r="BD267" s="146">
        <f>IF(AZ267=4,G267,0)</f>
        <v>0</v>
      </c>
      <c r="BE267" s="146">
        <f>IF(AZ267=5,G267,0)</f>
        <v>0</v>
      </c>
      <c r="CA267" s="174">
        <v>3</v>
      </c>
      <c r="CB267" s="174">
        <v>7</v>
      </c>
      <c r="CZ267" s="146">
        <v>5.0000000000000001E-4</v>
      </c>
    </row>
    <row r="268" spans="1:104" x14ac:dyDescent="0.2">
      <c r="A268" s="181"/>
      <c r="B268" s="182"/>
      <c r="C268" s="183" t="s">
        <v>83</v>
      </c>
      <c r="D268" s="184"/>
      <c r="E268" s="184"/>
      <c r="F268" s="184"/>
      <c r="G268" s="185"/>
      <c r="L268" s="186" t="s">
        <v>83</v>
      </c>
      <c r="O268" s="174">
        <v>3</v>
      </c>
    </row>
    <row r="269" spans="1:104" x14ac:dyDescent="0.2">
      <c r="A269" s="181"/>
      <c r="B269" s="187"/>
      <c r="C269" s="188" t="s">
        <v>235</v>
      </c>
      <c r="D269" s="189"/>
      <c r="E269" s="190">
        <v>6</v>
      </c>
      <c r="F269" s="191"/>
      <c r="G269" s="192"/>
      <c r="M269" s="186">
        <v>6</v>
      </c>
      <c r="O269" s="174"/>
    </row>
    <row r="270" spans="1:104" x14ac:dyDescent="0.2">
      <c r="A270" s="175">
        <v>83</v>
      </c>
      <c r="B270" s="176" t="s">
        <v>313</v>
      </c>
      <c r="C270" s="177" t="s">
        <v>314</v>
      </c>
      <c r="D270" s="178" t="s">
        <v>127</v>
      </c>
      <c r="E270" s="179">
        <v>6</v>
      </c>
      <c r="F270" s="179">
        <v>0</v>
      </c>
      <c r="G270" s="180">
        <f>E270*F270</f>
        <v>0</v>
      </c>
      <c r="O270" s="174">
        <v>2</v>
      </c>
      <c r="AA270" s="146">
        <v>3</v>
      </c>
      <c r="AB270" s="146">
        <v>7</v>
      </c>
      <c r="AC270" s="146" t="s">
        <v>313</v>
      </c>
      <c r="AZ270" s="146">
        <v>2</v>
      </c>
      <c r="BA270" s="146">
        <f>IF(AZ270=1,G270,0)</f>
        <v>0</v>
      </c>
      <c r="BB270" s="146">
        <f>IF(AZ270=2,G270,0)</f>
        <v>0</v>
      </c>
      <c r="BC270" s="146">
        <f>IF(AZ270=3,G270,0)</f>
        <v>0</v>
      </c>
      <c r="BD270" s="146">
        <f>IF(AZ270=4,G270,0)</f>
        <v>0</v>
      </c>
      <c r="BE270" s="146">
        <f>IF(AZ270=5,G270,0)</f>
        <v>0</v>
      </c>
      <c r="CA270" s="174">
        <v>3</v>
      </c>
      <c r="CB270" s="174">
        <v>7</v>
      </c>
      <c r="CZ270" s="146">
        <v>6.3E-3</v>
      </c>
    </row>
    <row r="271" spans="1:104" x14ac:dyDescent="0.2">
      <c r="A271" s="181"/>
      <c r="B271" s="182"/>
      <c r="C271" s="183" t="s">
        <v>83</v>
      </c>
      <c r="D271" s="184"/>
      <c r="E271" s="184"/>
      <c r="F271" s="184"/>
      <c r="G271" s="185"/>
      <c r="L271" s="186" t="s">
        <v>83</v>
      </c>
      <c r="O271" s="174">
        <v>3</v>
      </c>
    </row>
    <row r="272" spans="1:104" x14ac:dyDescent="0.2">
      <c r="A272" s="181"/>
      <c r="B272" s="187"/>
      <c r="C272" s="188" t="s">
        <v>235</v>
      </c>
      <c r="D272" s="189"/>
      <c r="E272" s="190">
        <v>6</v>
      </c>
      <c r="F272" s="191"/>
      <c r="G272" s="192"/>
      <c r="M272" s="186">
        <v>6</v>
      </c>
      <c r="O272" s="174"/>
    </row>
    <row r="273" spans="1:104" x14ac:dyDescent="0.2">
      <c r="A273" s="175">
        <v>84</v>
      </c>
      <c r="B273" s="176" t="s">
        <v>315</v>
      </c>
      <c r="C273" s="177" t="s">
        <v>316</v>
      </c>
      <c r="D273" s="178" t="s">
        <v>58</v>
      </c>
      <c r="E273" s="179"/>
      <c r="F273" s="179">
        <v>0</v>
      </c>
      <c r="G273" s="180">
        <f>E273*F273</f>
        <v>0</v>
      </c>
      <c r="O273" s="174">
        <v>2</v>
      </c>
      <c r="AA273" s="146">
        <v>7</v>
      </c>
      <c r="AB273" s="146">
        <v>1002</v>
      </c>
      <c r="AC273" s="146">
        <v>5</v>
      </c>
      <c r="AZ273" s="146">
        <v>2</v>
      </c>
      <c r="BA273" s="146">
        <f>IF(AZ273=1,G273,0)</f>
        <v>0</v>
      </c>
      <c r="BB273" s="146">
        <f>IF(AZ273=2,G273,0)</f>
        <v>0</v>
      </c>
      <c r="BC273" s="146">
        <f>IF(AZ273=3,G273,0)</f>
        <v>0</v>
      </c>
      <c r="BD273" s="146">
        <f>IF(AZ273=4,G273,0)</f>
        <v>0</v>
      </c>
      <c r="BE273" s="146">
        <f>IF(AZ273=5,G273,0)</f>
        <v>0</v>
      </c>
      <c r="CA273" s="174">
        <v>7</v>
      </c>
      <c r="CB273" s="174">
        <v>1002</v>
      </c>
      <c r="CZ273" s="146">
        <v>0</v>
      </c>
    </row>
    <row r="274" spans="1:104" x14ac:dyDescent="0.2">
      <c r="A274" s="181"/>
      <c r="B274" s="182"/>
      <c r="C274" s="183" t="s">
        <v>83</v>
      </c>
      <c r="D274" s="184"/>
      <c r="E274" s="184"/>
      <c r="F274" s="184"/>
      <c r="G274" s="185"/>
      <c r="L274" s="186" t="s">
        <v>83</v>
      </c>
      <c r="O274" s="174">
        <v>3</v>
      </c>
    </row>
    <row r="275" spans="1:104" x14ac:dyDescent="0.2">
      <c r="A275" s="193"/>
      <c r="B275" s="194" t="s">
        <v>70</v>
      </c>
      <c r="C275" s="195" t="str">
        <f>CONCATENATE(B133," ",C133)</f>
        <v>725 Zařizovací předměty</v>
      </c>
      <c r="D275" s="196"/>
      <c r="E275" s="197"/>
      <c r="F275" s="198"/>
      <c r="G275" s="199">
        <f>SUM(G133:G274)</f>
        <v>0</v>
      </c>
      <c r="O275" s="174">
        <v>4</v>
      </c>
      <c r="BA275" s="200">
        <f>SUM(BA133:BA274)</f>
        <v>0</v>
      </c>
      <c r="BB275" s="200">
        <f>SUM(BB133:BB274)</f>
        <v>0</v>
      </c>
      <c r="BC275" s="200">
        <f>SUM(BC133:BC274)</f>
        <v>0</v>
      </c>
      <c r="BD275" s="200">
        <f>SUM(BD133:BD274)</f>
        <v>0</v>
      </c>
      <c r="BE275" s="200">
        <f>SUM(BE133:BE274)</f>
        <v>0</v>
      </c>
    </row>
    <row r="276" spans="1:104" x14ac:dyDescent="0.2">
      <c r="A276" s="167" t="s">
        <v>67</v>
      </c>
      <c r="B276" s="168" t="s">
        <v>317</v>
      </c>
      <c r="C276" s="169" t="s">
        <v>318</v>
      </c>
      <c r="D276" s="170"/>
      <c r="E276" s="171"/>
      <c r="F276" s="171"/>
      <c r="G276" s="172"/>
      <c r="H276" s="173"/>
      <c r="I276" s="173"/>
      <c r="O276" s="174">
        <v>1</v>
      </c>
    </row>
    <row r="277" spans="1:104" x14ac:dyDescent="0.2">
      <c r="A277" s="175">
        <v>85</v>
      </c>
      <c r="B277" s="176" t="s">
        <v>319</v>
      </c>
      <c r="C277" s="177" t="s">
        <v>320</v>
      </c>
      <c r="D277" s="178" t="s">
        <v>127</v>
      </c>
      <c r="E277" s="179">
        <v>11</v>
      </c>
      <c r="F277" s="179">
        <v>0</v>
      </c>
      <c r="G277" s="180">
        <f>E277*F277</f>
        <v>0</v>
      </c>
      <c r="O277" s="174">
        <v>2</v>
      </c>
      <c r="AA277" s="146">
        <v>3</v>
      </c>
      <c r="AB277" s="146">
        <v>7</v>
      </c>
      <c r="AC277" s="146">
        <v>28654330</v>
      </c>
      <c r="AZ277" s="146">
        <v>2</v>
      </c>
      <c r="BA277" s="146">
        <f>IF(AZ277=1,G277,0)</f>
        <v>0</v>
      </c>
      <c r="BB277" s="146">
        <f>IF(AZ277=2,G277,0)</f>
        <v>0</v>
      </c>
      <c r="BC277" s="146">
        <f>IF(AZ277=3,G277,0)</f>
        <v>0</v>
      </c>
      <c r="BD277" s="146">
        <f>IF(AZ277=4,G277,0)</f>
        <v>0</v>
      </c>
      <c r="BE277" s="146">
        <f>IF(AZ277=5,G277,0)</f>
        <v>0</v>
      </c>
      <c r="CA277" s="174">
        <v>3</v>
      </c>
      <c r="CB277" s="174">
        <v>7</v>
      </c>
      <c r="CZ277" s="146">
        <v>1.6000000000000001E-4</v>
      </c>
    </row>
    <row r="278" spans="1:104" x14ac:dyDescent="0.2">
      <c r="A278" s="181"/>
      <c r="B278" s="182"/>
      <c r="C278" s="183" t="s">
        <v>83</v>
      </c>
      <c r="D278" s="184"/>
      <c r="E278" s="184"/>
      <c r="F278" s="184"/>
      <c r="G278" s="185"/>
      <c r="L278" s="186" t="s">
        <v>83</v>
      </c>
      <c r="O278" s="174">
        <v>3</v>
      </c>
    </row>
    <row r="279" spans="1:104" x14ac:dyDescent="0.2">
      <c r="A279" s="181"/>
      <c r="B279" s="187"/>
      <c r="C279" s="188" t="s">
        <v>321</v>
      </c>
      <c r="D279" s="189"/>
      <c r="E279" s="190">
        <v>11</v>
      </c>
      <c r="F279" s="191"/>
      <c r="G279" s="192"/>
      <c r="M279" s="186" t="s">
        <v>321</v>
      </c>
      <c r="O279" s="174"/>
    </row>
    <row r="280" spans="1:104" x14ac:dyDescent="0.2">
      <c r="A280" s="175">
        <v>86</v>
      </c>
      <c r="B280" s="176" t="s">
        <v>322</v>
      </c>
      <c r="C280" s="177" t="s">
        <v>323</v>
      </c>
      <c r="D280" s="178" t="s">
        <v>127</v>
      </c>
      <c r="E280" s="179">
        <v>1</v>
      </c>
      <c r="F280" s="179">
        <v>0</v>
      </c>
      <c r="G280" s="180">
        <f>E280*F280</f>
        <v>0</v>
      </c>
      <c r="O280" s="174">
        <v>2</v>
      </c>
      <c r="AA280" s="146">
        <v>3</v>
      </c>
      <c r="AB280" s="146">
        <v>7</v>
      </c>
      <c r="AC280" s="146">
        <v>28654331</v>
      </c>
      <c r="AZ280" s="146">
        <v>2</v>
      </c>
      <c r="BA280" s="146">
        <f>IF(AZ280=1,G280,0)</f>
        <v>0</v>
      </c>
      <c r="BB280" s="146">
        <f>IF(AZ280=2,G280,0)</f>
        <v>0</v>
      </c>
      <c r="BC280" s="146">
        <f>IF(AZ280=3,G280,0)</f>
        <v>0</v>
      </c>
      <c r="BD280" s="146">
        <f>IF(AZ280=4,G280,0)</f>
        <v>0</v>
      </c>
      <c r="BE280" s="146">
        <f>IF(AZ280=5,G280,0)</f>
        <v>0</v>
      </c>
      <c r="CA280" s="174">
        <v>3</v>
      </c>
      <c r="CB280" s="174">
        <v>7</v>
      </c>
      <c r="CZ280" s="146">
        <v>2.2000000000000001E-4</v>
      </c>
    </row>
    <row r="281" spans="1:104" x14ac:dyDescent="0.2">
      <c r="A281" s="181"/>
      <c r="B281" s="182"/>
      <c r="C281" s="183" t="s">
        <v>83</v>
      </c>
      <c r="D281" s="184"/>
      <c r="E281" s="184"/>
      <c r="F281" s="184"/>
      <c r="G281" s="185"/>
      <c r="L281" s="186" t="s">
        <v>83</v>
      </c>
      <c r="O281" s="174">
        <v>3</v>
      </c>
    </row>
    <row r="282" spans="1:104" x14ac:dyDescent="0.2">
      <c r="A282" s="181"/>
      <c r="B282" s="187"/>
      <c r="C282" s="188" t="s">
        <v>68</v>
      </c>
      <c r="D282" s="189"/>
      <c r="E282" s="190">
        <v>1</v>
      </c>
      <c r="F282" s="191"/>
      <c r="G282" s="192"/>
      <c r="M282" s="186">
        <v>1</v>
      </c>
      <c r="O282" s="174"/>
    </row>
    <row r="283" spans="1:104" x14ac:dyDescent="0.2">
      <c r="A283" s="175">
        <v>87</v>
      </c>
      <c r="B283" s="176" t="s">
        <v>324</v>
      </c>
      <c r="C283" s="177" t="s">
        <v>325</v>
      </c>
      <c r="D283" s="178" t="s">
        <v>58</v>
      </c>
      <c r="E283" s="179"/>
      <c r="F283" s="179">
        <v>0</v>
      </c>
      <c r="G283" s="180">
        <f>E283*F283</f>
        <v>0</v>
      </c>
      <c r="O283" s="174">
        <v>2</v>
      </c>
      <c r="AA283" s="146">
        <v>7</v>
      </c>
      <c r="AB283" s="146">
        <v>1002</v>
      </c>
      <c r="AC283" s="146">
        <v>5</v>
      </c>
      <c r="AZ283" s="146">
        <v>2</v>
      </c>
      <c r="BA283" s="146">
        <f>IF(AZ283=1,G283,0)</f>
        <v>0</v>
      </c>
      <c r="BB283" s="146">
        <f>IF(AZ283=2,G283,0)</f>
        <v>0</v>
      </c>
      <c r="BC283" s="146">
        <f>IF(AZ283=3,G283,0)</f>
        <v>0</v>
      </c>
      <c r="BD283" s="146">
        <f>IF(AZ283=4,G283,0)</f>
        <v>0</v>
      </c>
      <c r="BE283" s="146">
        <f>IF(AZ283=5,G283,0)</f>
        <v>0</v>
      </c>
      <c r="CA283" s="174">
        <v>7</v>
      </c>
      <c r="CB283" s="174">
        <v>1002</v>
      </c>
      <c r="CZ283" s="146">
        <v>0</v>
      </c>
    </row>
    <row r="284" spans="1:104" x14ac:dyDescent="0.2">
      <c r="A284" s="181"/>
      <c r="B284" s="182"/>
      <c r="C284" s="183" t="s">
        <v>83</v>
      </c>
      <c r="D284" s="184"/>
      <c r="E284" s="184"/>
      <c r="F284" s="184"/>
      <c r="G284" s="185"/>
      <c r="L284" s="186" t="s">
        <v>83</v>
      </c>
      <c r="O284" s="174">
        <v>3</v>
      </c>
    </row>
    <row r="285" spans="1:104" x14ac:dyDescent="0.2">
      <c r="A285" s="193"/>
      <c r="B285" s="194" t="s">
        <v>70</v>
      </c>
      <c r="C285" s="195" t="str">
        <f>CONCATENATE(B276," ",C276)</f>
        <v>734 Armatury</v>
      </c>
      <c r="D285" s="196"/>
      <c r="E285" s="197"/>
      <c r="F285" s="198"/>
      <c r="G285" s="199">
        <f>SUM(G276:G284)</f>
        <v>0</v>
      </c>
      <c r="O285" s="174">
        <v>4</v>
      </c>
      <c r="BA285" s="200">
        <f>SUM(BA276:BA284)</f>
        <v>0</v>
      </c>
      <c r="BB285" s="200">
        <f>SUM(BB276:BB284)</f>
        <v>0</v>
      </c>
      <c r="BC285" s="200">
        <f>SUM(BC276:BC284)</f>
        <v>0</v>
      </c>
      <c r="BD285" s="200">
        <f>SUM(BD276:BD284)</f>
        <v>0</v>
      </c>
      <c r="BE285" s="200">
        <f>SUM(BE276:BE284)</f>
        <v>0</v>
      </c>
    </row>
    <row r="286" spans="1:104" x14ac:dyDescent="0.2">
      <c r="A286" s="167" t="s">
        <v>67</v>
      </c>
      <c r="B286" s="168" t="s">
        <v>326</v>
      </c>
      <c r="C286" s="169" t="s">
        <v>327</v>
      </c>
      <c r="D286" s="170"/>
      <c r="E286" s="171"/>
      <c r="F286" s="171"/>
      <c r="G286" s="172"/>
      <c r="H286" s="173"/>
      <c r="I286" s="173"/>
      <c r="O286" s="174">
        <v>1</v>
      </c>
    </row>
    <row r="287" spans="1:104" x14ac:dyDescent="0.2">
      <c r="A287" s="175">
        <v>88</v>
      </c>
      <c r="B287" s="176" t="s">
        <v>328</v>
      </c>
      <c r="C287" s="177" t="s">
        <v>329</v>
      </c>
      <c r="D287" s="178" t="s">
        <v>107</v>
      </c>
      <c r="E287" s="179">
        <v>2.7561</v>
      </c>
      <c r="F287" s="179">
        <v>0</v>
      </c>
      <c r="G287" s="180">
        <f>E287*F287</f>
        <v>0</v>
      </c>
      <c r="O287" s="174">
        <v>2</v>
      </c>
      <c r="AA287" s="146">
        <v>8</v>
      </c>
      <c r="AB287" s="146">
        <v>0</v>
      </c>
      <c r="AC287" s="146">
        <v>3</v>
      </c>
      <c r="AZ287" s="146">
        <v>1</v>
      </c>
      <c r="BA287" s="146">
        <f>IF(AZ287=1,G287,0)</f>
        <v>0</v>
      </c>
      <c r="BB287" s="146">
        <f>IF(AZ287=2,G287,0)</f>
        <v>0</v>
      </c>
      <c r="BC287" s="146">
        <f>IF(AZ287=3,G287,0)</f>
        <v>0</v>
      </c>
      <c r="BD287" s="146">
        <f>IF(AZ287=4,G287,0)</f>
        <v>0</v>
      </c>
      <c r="BE287" s="146">
        <f>IF(AZ287=5,G287,0)</f>
        <v>0</v>
      </c>
      <c r="CA287" s="174">
        <v>8</v>
      </c>
      <c r="CB287" s="174">
        <v>0</v>
      </c>
      <c r="CZ287" s="146">
        <v>0</v>
      </c>
    </row>
    <row r="288" spans="1:104" x14ac:dyDescent="0.2">
      <c r="A288" s="181"/>
      <c r="B288" s="182"/>
      <c r="C288" s="183" t="s">
        <v>83</v>
      </c>
      <c r="D288" s="184"/>
      <c r="E288" s="184"/>
      <c r="F288" s="184"/>
      <c r="G288" s="185"/>
      <c r="L288" s="186" t="s">
        <v>83</v>
      </c>
      <c r="O288" s="174">
        <v>3</v>
      </c>
    </row>
    <row r="289" spans="1:104" x14ac:dyDescent="0.2">
      <c r="A289" s="175">
        <v>89</v>
      </c>
      <c r="B289" s="176" t="s">
        <v>330</v>
      </c>
      <c r="C289" s="177" t="s">
        <v>331</v>
      </c>
      <c r="D289" s="178" t="s">
        <v>107</v>
      </c>
      <c r="E289" s="179">
        <v>11.0244</v>
      </c>
      <c r="F289" s="179">
        <v>0</v>
      </c>
      <c r="G289" s="180">
        <f>E289*F289</f>
        <v>0</v>
      </c>
      <c r="O289" s="174">
        <v>2</v>
      </c>
      <c r="AA289" s="146">
        <v>8</v>
      </c>
      <c r="AB289" s="146">
        <v>0</v>
      </c>
      <c r="AC289" s="146">
        <v>3</v>
      </c>
      <c r="AZ289" s="146">
        <v>1</v>
      </c>
      <c r="BA289" s="146">
        <f>IF(AZ289=1,G289,0)</f>
        <v>0</v>
      </c>
      <c r="BB289" s="146">
        <f>IF(AZ289=2,G289,0)</f>
        <v>0</v>
      </c>
      <c r="BC289" s="146">
        <f>IF(AZ289=3,G289,0)</f>
        <v>0</v>
      </c>
      <c r="BD289" s="146">
        <f>IF(AZ289=4,G289,0)</f>
        <v>0</v>
      </c>
      <c r="BE289" s="146">
        <f>IF(AZ289=5,G289,0)</f>
        <v>0</v>
      </c>
      <c r="CA289" s="174">
        <v>8</v>
      </c>
      <c r="CB289" s="174">
        <v>0</v>
      </c>
      <c r="CZ289" s="146">
        <v>0</v>
      </c>
    </row>
    <row r="290" spans="1:104" x14ac:dyDescent="0.2">
      <c r="A290" s="181"/>
      <c r="B290" s="182"/>
      <c r="C290" s="183" t="s">
        <v>83</v>
      </c>
      <c r="D290" s="184"/>
      <c r="E290" s="184"/>
      <c r="F290" s="184"/>
      <c r="G290" s="185"/>
      <c r="L290" s="186" t="s">
        <v>83</v>
      </c>
      <c r="O290" s="174">
        <v>3</v>
      </c>
    </row>
    <row r="291" spans="1:104" x14ac:dyDescent="0.2">
      <c r="A291" s="175">
        <v>90</v>
      </c>
      <c r="B291" s="176" t="s">
        <v>332</v>
      </c>
      <c r="C291" s="177" t="s">
        <v>333</v>
      </c>
      <c r="D291" s="178" t="s">
        <v>107</v>
      </c>
      <c r="E291" s="179">
        <v>2.7561</v>
      </c>
      <c r="F291" s="179">
        <v>0</v>
      </c>
      <c r="G291" s="180">
        <f>E291*F291</f>
        <v>0</v>
      </c>
      <c r="O291" s="174">
        <v>2</v>
      </c>
      <c r="AA291" s="146">
        <v>8</v>
      </c>
      <c r="AB291" s="146">
        <v>0</v>
      </c>
      <c r="AC291" s="146">
        <v>3</v>
      </c>
      <c r="AZ291" s="146">
        <v>1</v>
      </c>
      <c r="BA291" s="146">
        <f>IF(AZ291=1,G291,0)</f>
        <v>0</v>
      </c>
      <c r="BB291" s="146">
        <f>IF(AZ291=2,G291,0)</f>
        <v>0</v>
      </c>
      <c r="BC291" s="146">
        <f>IF(AZ291=3,G291,0)</f>
        <v>0</v>
      </c>
      <c r="BD291" s="146">
        <f>IF(AZ291=4,G291,0)</f>
        <v>0</v>
      </c>
      <c r="BE291" s="146">
        <f>IF(AZ291=5,G291,0)</f>
        <v>0</v>
      </c>
      <c r="CA291" s="174">
        <v>8</v>
      </c>
      <c r="CB291" s="174">
        <v>0</v>
      </c>
      <c r="CZ291" s="146">
        <v>0</v>
      </c>
    </row>
    <row r="292" spans="1:104" x14ac:dyDescent="0.2">
      <c r="A292" s="181"/>
      <c r="B292" s="182"/>
      <c r="C292" s="183" t="s">
        <v>83</v>
      </c>
      <c r="D292" s="184"/>
      <c r="E292" s="184"/>
      <c r="F292" s="184"/>
      <c r="G292" s="185"/>
      <c r="L292" s="186" t="s">
        <v>83</v>
      </c>
      <c r="O292" s="174">
        <v>3</v>
      </c>
    </row>
    <row r="293" spans="1:104" x14ac:dyDescent="0.2">
      <c r="A293" s="175">
        <v>91</v>
      </c>
      <c r="B293" s="176" t="s">
        <v>334</v>
      </c>
      <c r="C293" s="177" t="s">
        <v>335</v>
      </c>
      <c r="D293" s="178" t="s">
        <v>107</v>
      </c>
      <c r="E293" s="179">
        <v>52.365900000000003</v>
      </c>
      <c r="F293" s="179">
        <v>0</v>
      </c>
      <c r="G293" s="180">
        <f>E293*F293</f>
        <v>0</v>
      </c>
      <c r="O293" s="174">
        <v>2</v>
      </c>
      <c r="AA293" s="146">
        <v>8</v>
      </c>
      <c r="AB293" s="146">
        <v>0</v>
      </c>
      <c r="AC293" s="146">
        <v>3</v>
      </c>
      <c r="AZ293" s="146">
        <v>1</v>
      </c>
      <c r="BA293" s="146">
        <f>IF(AZ293=1,G293,0)</f>
        <v>0</v>
      </c>
      <c r="BB293" s="146">
        <f>IF(AZ293=2,G293,0)</f>
        <v>0</v>
      </c>
      <c r="BC293" s="146">
        <f>IF(AZ293=3,G293,0)</f>
        <v>0</v>
      </c>
      <c r="BD293" s="146">
        <f>IF(AZ293=4,G293,0)</f>
        <v>0</v>
      </c>
      <c r="BE293" s="146">
        <f>IF(AZ293=5,G293,0)</f>
        <v>0</v>
      </c>
      <c r="CA293" s="174">
        <v>8</v>
      </c>
      <c r="CB293" s="174">
        <v>0</v>
      </c>
      <c r="CZ293" s="146">
        <v>0</v>
      </c>
    </row>
    <row r="294" spans="1:104" x14ac:dyDescent="0.2">
      <c r="A294" s="181"/>
      <c r="B294" s="182"/>
      <c r="C294" s="183" t="s">
        <v>83</v>
      </c>
      <c r="D294" s="184"/>
      <c r="E294" s="184"/>
      <c r="F294" s="184"/>
      <c r="G294" s="185"/>
      <c r="L294" s="186" t="s">
        <v>83</v>
      </c>
      <c r="O294" s="174">
        <v>3</v>
      </c>
    </row>
    <row r="295" spans="1:104" x14ac:dyDescent="0.2">
      <c r="A295" s="175">
        <v>92</v>
      </c>
      <c r="B295" s="176" t="s">
        <v>336</v>
      </c>
      <c r="C295" s="177" t="s">
        <v>337</v>
      </c>
      <c r="D295" s="178" t="s">
        <v>107</v>
      </c>
      <c r="E295" s="179">
        <v>2.7561</v>
      </c>
      <c r="F295" s="179">
        <v>0</v>
      </c>
      <c r="G295" s="180">
        <f>E295*F295</f>
        <v>0</v>
      </c>
      <c r="O295" s="174">
        <v>2</v>
      </c>
      <c r="AA295" s="146">
        <v>8</v>
      </c>
      <c r="AB295" s="146">
        <v>0</v>
      </c>
      <c r="AC295" s="146">
        <v>3</v>
      </c>
      <c r="AZ295" s="146">
        <v>1</v>
      </c>
      <c r="BA295" s="146">
        <f>IF(AZ295=1,G295,0)</f>
        <v>0</v>
      </c>
      <c r="BB295" s="146">
        <f>IF(AZ295=2,G295,0)</f>
        <v>0</v>
      </c>
      <c r="BC295" s="146">
        <f>IF(AZ295=3,G295,0)</f>
        <v>0</v>
      </c>
      <c r="BD295" s="146">
        <f>IF(AZ295=4,G295,0)</f>
        <v>0</v>
      </c>
      <c r="BE295" s="146">
        <f>IF(AZ295=5,G295,0)</f>
        <v>0</v>
      </c>
      <c r="CA295" s="174">
        <v>8</v>
      </c>
      <c r="CB295" s="174">
        <v>0</v>
      </c>
      <c r="CZ295" s="146">
        <v>0</v>
      </c>
    </row>
    <row r="296" spans="1:104" x14ac:dyDescent="0.2">
      <c r="A296" s="181"/>
      <c r="B296" s="182"/>
      <c r="C296" s="183" t="s">
        <v>83</v>
      </c>
      <c r="D296" s="184"/>
      <c r="E296" s="184"/>
      <c r="F296" s="184"/>
      <c r="G296" s="185"/>
      <c r="L296" s="186" t="s">
        <v>83</v>
      </c>
      <c r="O296" s="174">
        <v>3</v>
      </c>
    </row>
    <row r="297" spans="1:104" x14ac:dyDescent="0.2">
      <c r="A297" s="175">
        <v>93</v>
      </c>
      <c r="B297" s="176" t="s">
        <v>338</v>
      </c>
      <c r="C297" s="177" t="s">
        <v>339</v>
      </c>
      <c r="D297" s="178" t="s">
        <v>107</v>
      </c>
      <c r="E297" s="179">
        <v>16.5366</v>
      </c>
      <c r="F297" s="179">
        <v>0</v>
      </c>
      <c r="G297" s="180">
        <f>E297*F297</f>
        <v>0</v>
      </c>
      <c r="O297" s="174">
        <v>2</v>
      </c>
      <c r="AA297" s="146">
        <v>8</v>
      </c>
      <c r="AB297" s="146">
        <v>0</v>
      </c>
      <c r="AC297" s="146">
        <v>3</v>
      </c>
      <c r="AZ297" s="146">
        <v>1</v>
      </c>
      <c r="BA297" s="146">
        <f>IF(AZ297=1,G297,0)</f>
        <v>0</v>
      </c>
      <c r="BB297" s="146">
        <f>IF(AZ297=2,G297,0)</f>
        <v>0</v>
      </c>
      <c r="BC297" s="146">
        <f>IF(AZ297=3,G297,0)</f>
        <v>0</v>
      </c>
      <c r="BD297" s="146">
        <f>IF(AZ297=4,G297,0)</f>
        <v>0</v>
      </c>
      <c r="BE297" s="146">
        <f>IF(AZ297=5,G297,0)</f>
        <v>0</v>
      </c>
      <c r="CA297" s="174">
        <v>8</v>
      </c>
      <c r="CB297" s="174">
        <v>0</v>
      </c>
      <c r="CZ297" s="146">
        <v>0</v>
      </c>
    </row>
    <row r="298" spans="1:104" x14ac:dyDescent="0.2">
      <c r="A298" s="181"/>
      <c r="B298" s="182"/>
      <c r="C298" s="183" t="s">
        <v>83</v>
      </c>
      <c r="D298" s="184"/>
      <c r="E298" s="184"/>
      <c r="F298" s="184"/>
      <c r="G298" s="185"/>
      <c r="L298" s="186" t="s">
        <v>83</v>
      </c>
      <c r="O298" s="174">
        <v>3</v>
      </c>
    </row>
    <row r="299" spans="1:104" x14ac:dyDescent="0.2">
      <c r="A299" s="175">
        <v>94</v>
      </c>
      <c r="B299" s="176" t="s">
        <v>340</v>
      </c>
      <c r="C299" s="177" t="s">
        <v>341</v>
      </c>
      <c r="D299" s="178" t="s">
        <v>107</v>
      </c>
      <c r="E299" s="179">
        <v>2.7561</v>
      </c>
      <c r="F299" s="179">
        <v>0</v>
      </c>
      <c r="G299" s="180">
        <f>E299*F299</f>
        <v>0</v>
      </c>
      <c r="O299" s="174">
        <v>2</v>
      </c>
      <c r="AA299" s="146">
        <v>8</v>
      </c>
      <c r="AB299" s="146">
        <v>0</v>
      </c>
      <c r="AC299" s="146">
        <v>3</v>
      </c>
      <c r="AZ299" s="146">
        <v>1</v>
      </c>
      <c r="BA299" s="146">
        <f>IF(AZ299=1,G299,0)</f>
        <v>0</v>
      </c>
      <c r="BB299" s="146">
        <f>IF(AZ299=2,G299,0)</f>
        <v>0</v>
      </c>
      <c r="BC299" s="146">
        <f>IF(AZ299=3,G299,0)</f>
        <v>0</v>
      </c>
      <c r="BD299" s="146">
        <f>IF(AZ299=4,G299,0)</f>
        <v>0</v>
      </c>
      <c r="BE299" s="146">
        <f>IF(AZ299=5,G299,0)</f>
        <v>0</v>
      </c>
      <c r="CA299" s="174">
        <v>8</v>
      </c>
      <c r="CB299" s="174">
        <v>0</v>
      </c>
      <c r="CZ299" s="146">
        <v>0</v>
      </c>
    </row>
    <row r="300" spans="1:104" x14ac:dyDescent="0.2">
      <c r="A300" s="181"/>
      <c r="B300" s="182"/>
      <c r="C300" s="183" t="s">
        <v>83</v>
      </c>
      <c r="D300" s="184"/>
      <c r="E300" s="184"/>
      <c r="F300" s="184"/>
      <c r="G300" s="185"/>
      <c r="L300" s="186" t="s">
        <v>83</v>
      </c>
      <c r="O300" s="174">
        <v>3</v>
      </c>
    </row>
    <row r="301" spans="1:104" x14ac:dyDescent="0.2">
      <c r="A301" s="175">
        <v>95</v>
      </c>
      <c r="B301" s="176" t="s">
        <v>342</v>
      </c>
      <c r="C301" s="177" t="s">
        <v>343</v>
      </c>
      <c r="D301" s="178" t="s">
        <v>107</v>
      </c>
      <c r="E301" s="179">
        <v>2.7561</v>
      </c>
      <c r="F301" s="179">
        <v>0</v>
      </c>
      <c r="G301" s="180">
        <f>E301*F301</f>
        <v>0</v>
      </c>
      <c r="O301" s="174">
        <v>2</v>
      </c>
      <c r="AA301" s="146">
        <v>8</v>
      </c>
      <c r="AB301" s="146">
        <v>0</v>
      </c>
      <c r="AC301" s="146">
        <v>3</v>
      </c>
      <c r="AZ301" s="146">
        <v>1</v>
      </c>
      <c r="BA301" s="146">
        <f>IF(AZ301=1,G301,0)</f>
        <v>0</v>
      </c>
      <c r="BB301" s="146">
        <f>IF(AZ301=2,G301,0)</f>
        <v>0</v>
      </c>
      <c r="BC301" s="146">
        <f>IF(AZ301=3,G301,0)</f>
        <v>0</v>
      </c>
      <c r="BD301" s="146">
        <f>IF(AZ301=4,G301,0)</f>
        <v>0</v>
      </c>
      <c r="BE301" s="146">
        <f>IF(AZ301=5,G301,0)</f>
        <v>0</v>
      </c>
      <c r="CA301" s="174">
        <v>8</v>
      </c>
      <c r="CB301" s="174">
        <v>0</v>
      </c>
      <c r="CZ301" s="146">
        <v>0</v>
      </c>
    </row>
    <row r="302" spans="1:104" x14ac:dyDescent="0.2">
      <c r="A302" s="181"/>
      <c r="B302" s="182"/>
      <c r="C302" s="183"/>
      <c r="D302" s="184"/>
      <c r="E302" s="184"/>
      <c r="F302" s="184"/>
      <c r="G302" s="185"/>
      <c r="L302" s="186"/>
      <c r="O302" s="174">
        <v>3</v>
      </c>
    </row>
    <row r="303" spans="1:104" x14ac:dyDescent="0.2">
      <c r="A303" s="193"/>
      <c r="B303" s="194" t="s">
        <v>70</v>
      </c>
      <c r="C303" s="195" t="str">
        <f>CONCATENATE(B286," ",C286)</f>
        <v>D96 Přesuny suti a vybouraných hmot</v>
      </c>
      <c r="D303" s="196"/>
      <c r="E303" s="197"/>
      <c r="F303" s="198"/>
      <c r="G303" s="199">
        <f>SUM(G286:G302)</f>
        <v>0</v>
      </c>
      <c r="O303" s="174">
        <v>4</v>
      </c>
      <c r="BA303" s="200">
        <f>SUM(BA286:BA302)</f>
        <v>0</v>
      </c>
      <c r="BB303" s="200">
        <f>SUM(BB286:BB302)</f>
        <v>0</v>
      </c>
      <c r="BC303" s="200">
        <f>SUM(BC286:BC302)</f>
        <v>0</v>
      </c>
      <c r="BD303" s="200">
        <f>SUM(BD286:BD302)</f>
        <v>0</v>
      </c>
      <c r="BE303" s="200">
        <f>SUM(BE286:BE302)</f>
        <v>0</v>
      </c>
    </row>
    <row r="304" spans="1:104" x14ac:dyDescent="0.2">
      <c r="E304" s="146"/>
    </row>
    <row r="305" spans="5:5" x14ac:dyDescent="0.2">
      <c r="E305" s="146"/>
    </row>
    <row r="306" spans="5:5" x14ac:dyDescent="0.2">
      <c r="E306" s="146"/>
    </row>
    <row r="307" spans="5:5" x14ac:dyDescent="0.2">
      <c r="E307" s="146"/>
    </row>
    <row r="308" spans="5:5" x14ac:dyDescent="0.2">
      <c r="E308" s="146"/>
    </row>
    <row r="309" spans="5:5" x14ac:dyDescent="0.2">
      <c r="E309" s="146"/>
    </row>
    <row r="310" spans="5:5" x14ac:dyDescent="0.2">
      <c r="E310" s="146"/>
    </row>
    <row r="311" spans="5:5" x14ac:dyDescent="0.2">
      <c r="E311" s="146"/>
    </row>
    <row r="312" spans="5:5" x14ac:dyDescent="0.2">
      <c r="E312" s="146"/>
    </row>
    <row r="313" spans="5:5" x14ac:dyDescent="0.2">
      <c r="E313" s="146"/>
    </row>
    <row r="314" spans="5:5" x14ac:dyDescent="0.2">
      <c r="E314" s="146"/>
    </row>
    <row r="315" spans="5:5" x14ac:dyDescent="0.2">
      <c r="E315" s="146"/>
    </row>
    <row r="316" spans="5:5" x14ac:dyDescent="0.2">
      <c r="E316" s="146"/>
    </row>
    <row r="317" spans="5:5" x14ac:dyDescent="0.2">
      <c r="E317" s="146"/>
    </row>
    <row r="318" spans="5:5" x14ac:dyDescent="0.2">
      <c r="E318" s="146"/>
    </row>
    <row r="319" spans="5:5" x14ac:dyDescent="0.2">
      <c r="E319" s="146"/>
    </row>
    <row r="320" spans="5:5" x14ac:dyDescent="0.2">
      <c r="E320" s="146"/>
    </row>
    <row r="321" spans="1:7" x14ac:dyDescent="0.2">
      <c r="E321" s="146"/>
    </row>
    <row r="322" spans="1:7" x14ac:dyDescent="0.2">
      <c r="E322" s="146"/>
    </row>
    <row r="323" spans="1:7" x14ac:dyDescent="0.2">
      <c r="E323" s="146"/>
    </row>
    <row r="324" spans="1:7" x14ac:dyDescent="0.2">
      <c r="E324" s="146"/>
    </row>
    <row r="325" spans="1:7" x14ac:dyDescent="0.2">
      <c r="E325" s="146"/>
    </row>
    <row r="326" spans="1:7" x14ac:dyDescent="0.2">
      <c r="E326" s="146"/>
    </row>
    <row r="327" spans="1:7" x14ac:dyDescent="0.2">
      <c r="A327" s="201"/>
      <c r="B327" s="201"/>
      <c r="C327" s="201"/>
      <c r="D327" s="201"/>
      <c r="E327" s="201"/>
      <c r="F327" s="201"/>
      <c r="G327" s="201"/>
    </row>
    <row r="328" spans="1:7" x14ac:dyDescent="0.2">
      <c r="A328" s="201"/>
      <c r="B328" s="201"/>
      <c r="C328" s="201"/>
      <c r="D328" s="201"/>
      <c r="E328" s="201"/>
      <c r="F328" s="201"/>
      <c r="G328" s="201"/>
    </row>
    <row r="329" spans="1:7" x14ac:dyDescent="0.2">
      <c r="A329" s="201"/>
      <c r="B329" s="201"/>
      <c r="C329" s="201"/>
      <c r="D329" s="201"/>
      <c r="E329" s="201"/>
      <c r="F329" s="201"/>
      <c r="G329" s="201"/>
    </row>
    <row r="330" spans="1:7" x14ac:dyDescent="0.2">
      <c r="A330" s="201"/>
      <c r="B330" s="201"/>
      <c r="C330" s="201"/>
      <c r="D330" s="201"/>
      <c r="E330" s="201"/>
      <c r="F330" s="201"/>
      <c r="G330" s="201"/>
    </row>
    <row r="331" spans="1:7" x14ac:dyDescent="0.2">
      <c r="E331" s="146"/>
    </row>
    <row r="332" spans="1:7" x14ac:dyDescent="0.2">
      <c r="E332" s="146"/>
    </row>
    <row r="333" spans="1:7" x14ac:dyDescent="0.2">
      <c r="E333" s="146"/>
    </row>
    <row r="334" spans="1:7" x14ac:dyDescent="0.2">
      <c r="E334" s="146"/>
    </row>
    <row r="335" spans="1:7" x14ac:dyDescent="0.2">
      <c r="E335" s="146"/>
    </row>
    <row r="336" spans="1:7" x14ac:dyDescent="0.2">
      <c r="E336" s="146"/>
    </row>
    <row r="337" spans="5:5" x14ac:dyDescent="0.2">
      <c r="E337" s="146"/>
    </row>
    <row r="338" spans="5:5" x14ac:dyDescent="0.2">
      <c r="E338" s="146"/>
    </row>
    <row r="339" spans="5:5" x14ac:dyDescent="0.2">
      <c r="E339" s="146"/>
    </row>
    <row r="340" spans="5:5" x14ac:dyDescent="0.2">
      <c r="E340" s="146"/>
    </row>
    <row r="341" spans="5:5" x14ac:dyDescent="0.2">
      <c r="E341" s="146"/>
    </row>
    <row r="342" spans="5:5" x14ac:dyDescent="0.2">
      <c r="E342" s="146"/>
    </row>
    <row r="343" spans="5:5" x14ac:dyDescent="0.2">
      <c r="E343" s="146"/>
    </row>
    <row r="344" spans="5:5" x14ac:dyDescent="0.2">
      <c r="E344" s="146"/>
    </row>
    <row r="345" spans="5:5" x14ac:dyDescent="0.2">
      <c r="E345" s="146"/>
    </row>
    <row r="346" spans="5:5" x14ac:dyDescent="0.2">
      <c r="E346" s="146"/>
    </row>
    <row r="347" spans="5:5" x14ac:dyDescent="0.2">
      <c r="E347" s="146"/>
    </row>
    <row r="348" spans="5:5" x14ac:dyDescent="0.2">
      <c r="E348" s="146"/>
    </row>
    <row r="349" spans="5:5" x14ac:dyDescent="0.2">
      <c r="E349" s="146"/>
    </row>
    <row r="350" spans="5:5" x14ac:dyDescent="0.2">
      <c r="E350" s="146"/>
    </row>
    <row r="351" spans="5:5" x14ac:dyDescent="0.2">
      <c r="E351" s="146"/>
    </row>
    <row r="352" spans="5:5" x14ac:dyDescent="0.2">
      <c r="E352" s="146"/>
    </row>
    <row r="353" spans="1:7" x14ac:dyDescent="0.2">
      <c r="E353" s="146"/>
    </row>
    <row r="354" spans="1:7" x14ac:dyDescent="0.2">
      <c r="E354" s="146"/>
    </row>
    <row r="355" spans="1:7" x14ac:dyDescent="0.2">
      <c r="E355" s="146"/>
    </row>
    <row r="356" spans="1:7" x14ac:dyDescent="0.2">
      <c r="E356" s="146"/>
    </row>
    <row r="357" spans="1:7" x14ac:dyDescent="0.2">
      <c r="E357" s="146"/>
    </row>
    <row r="358" spans="1:7" x14ac:dyDescent="0.2">
      <c r="E358" s="146"/>
    </row>
    <row r="359" spans="1:7" x14ac:dyDescent="0.2">
      <c r="E359" s="146"/>
    </row>
    <row r="360" spans="1:7" x14ac:dyDescent="0.2">
      <c r="E360" s="146"/>
    </row>
    <row r="361" spans="1:7" x14ac:dyDescent="0.2">
      <c r="E361" s="146"/>
    </row>
    <row r="362" spans="1:7" x14ac:dyDescent="0.2">
      <c r="A362" s="202"/>
      <c r="B362" s="202"/>
    </row>
    <row r="363" spans="1:7" x14ac:dyDescent="0.2">
      <c r="A363" s="201"/>
      <c r="B363" s="201"/>
      <c r="C363" s="204"/>
      <c r="D363" s="204"/>
      <c r="E363" s="205"/>
      <c r="F363" s="204"/>
      <c r="G363" s="206"/>
    </row>
    <row r="364" spans="1:7" x14ac:dyDescent="0.2">
      <c r="A364" s="207"/>
      <c r="B364" s="207"/>
      <c r="C364" s="201"/>
      <c r="D364" s="201"/>
      <c r="E364" s="208"/>
      <c r="F364" s="201"/>
      <c r="G364" s="201"/>
    </row>
    <row r="365" spans="1:7" x14ac:dyDescent="0.2">
      <c r="A365" s="201"/>
      <c r="B365" s="201"/>
      <c r="C365" s="201"/>
      <c r="D365" s="201"/>
      <c r="E365" s="208"/>
      <c r="F365" s="201"/>
      <c r="G365" s="201"/>
    </row>
    <row r="366" spans="1:7" x14ac:dyDescent="0.2">
      <c r="A366" s="201"/>
      <c r="B366" s="201"/>
      <c r="C366" s="201"/>
      <c r="D366" s="201"/>
      <c r="E366" s="208"/>
      <c r="F366" s="201"/>
      <c r="G366" s="201"/>
    </row>
    <row r="367" spans="1:7" x14ac:dyDescent="0.2">
      <c r="A367" s="201"/>
      <c r="B367" s="201"/>
      <c r="C367" s="201"/>
      <c r="D367" s="201"/>
      <c r="E367" s="208"/>
      <c r="F367" s="201"/>
      <c r="G367" s="201"/>
    </row>
    <row r="368" spans="1:7" x14ac:dyDescent="0.2">
      <c r="A368" s="201"/>
      <c r="B368" s="201"/>
      <c r="C368" s="201"/>
      <c r="D368" s="201"/>
      <c r="E368" s="208"/>
      <c r="F368" s="201"/>
      <c r="G368" s="201"/>
    </row>
    <row r="369" spans="1:7" x14ac:dyDescent="0.2">
      <c r="A369" s="201"/>
      <c r="B369" s="201"/>
      <c r="C369" s="201"/>
      <c r="D369" s="201"/>
      <c r="E369" s="208"/>
      <c r="F369" s="201"/>
      <c r="G369" s="201"/>
    </row>
    <row r="370" spans="1:7" x14ac:dyDescent="0.2">
      <c r="A370" s="201"/>
      <c r="B370" s="201"/>
      <c r="C370" s="201"/>
      <c r="D370" s="201"/>
      <c r="E370" s="208"/>
      <c r="F370" s="201"/>
      <c r="G370" s="201"/>
    </row>
    <row r="371" spans="1:7" x14ac:dyDescent="0.2">
      <c r="A371" s="201"/>
      <c r="B371" s="201"/>
      <c r="C371" s="201"/>
      <c r="D371" s="201"/>
      <c r="E371" s="208"/>
      <c r="F371" s="201"/>
      <c r="G371" s="201"/>
    </row>
    <row r="372" spans="1:7" x14ac:dyDescent="0.2">
      <c r="A372" s="201"/>
      <c r="B372" s="201"/>
      <c r="C372" s="201"/>
      <c r="D372" s="201"/>
      <c r="E372" s="208"/>
      <c r="F372" s="201"/>
      <c r="G372" s="201"/>
    </row>
    <row r="373" spans="1:7" x14ac:dyDescent="0.2">
      <c r="A373" s="201"/>
      <c r="B373" s="201"/>
      <c r="C373" s="201"/>
      <c r="D373" s="201"/>
      <c r="E373" s="208"/>
      <c r="F373" s="201"/>
      <c r="G373" s="201"/>
    </row>
    <row r="374" spans="1:7" x14ac:dyDescent="0.2">
      <c r="A374" s="201"/>
      <c r="B374" s="201"/>
      <c r="C374" s="201"/>
      <c r="D374" s="201"/>
      <c r="E374" s="208"/>
      <c r="F374" s="201"/>
      <c r="G374" s="201"/>
    </row>
    <row r="375" spans="1:7" x14ac:dyDescent="0.2">
      <c r="A375" s="201"/>
      <c r="B375" s="201"/>
      <c r="C375" s="201"/>
      <c r="D375" s="201"/>
      <c r="E375" s="208"/>
      <c r="F375" s="201"/>
      <c r="G375" s="201"/>
    </row>
    <row r="376" spans="1:7" x14ac:dyDescent="0.2">
      <c r="A376" s="201"/>
      <c r="B376" s="201"/>
      <c r="C376" s="201"/>
      <c r="D376" s="201"/>
      <c r="E376" s="208"/>
      <c r="F376" s="201"/>
      <c r="G376" s="201"/>
    </row>
  </sheetData>
  <mergeCells count="186">
    <mergeCell ref="C288:G288"/>
    <mergeCell ref="C290:G290"/>
    <mergeCell ref="C292:G292"/>
    <mergeCell ref="C294:G294"/>
    <mergeCell ref="C296:G296"/>
    <mergeCell ref="C298:G298"/>
    <mergeCell ref="C300:G300"/>
    <mergeCell ref="C302:G302"/>
    <mergeCell ref="C274:G274"/>
    <mergeCell ref="C278:G278"/>
    <mergeCell ref="C279:D279"/>
    <mergeCell ref="C281:G281"/>
    <mergeCell ref="C282:D282"/>
    <mergeCell ref="C284:G284"/>
    <mergeCell ref="C265:G265"/>
    <mergeCell ref="C266:D266"/>
    <mergeCell ref="C268:G268"/>
    <mergeCell ref="C269:D269"/>
    <mergeCell ref="C271:G271"/>
    <mergeCell ref="C272:D272"/>
    <mergeCell ref="C256:G256"/>
    <mergeCell ref="C257:D257"/>
    <mergeCell ref="C259:G259"/>
    <mergeCell ref="C260:D260"/>
    <mergeCell ref="C262:G262"/>
    <mergeCell ref="C263:D263"/>
    <mergeCell ref="C247:G247"/>
    <mergeCell ref="C248:D248"/>
    <mergeCell ref="C250:G250"/>
    <mergeCell ref="C251:D251"/>
    <mergeCell ref="C253:G253"/>
    <mergeCell ref="C254:D254"/>
    <mergeCell ref="C238:G238"/>
    <mergeCell ref="C239:D239"/>
    <mergeCell ref="C241:G241"/>
    <mergeCell ref="C242:D242"/>
    <mergeCell ref="C244:G244"/>
    <mergeCell ref="C245:D245"/>
    <mergeCell ref="C229:G229"/>
    <mergeCell ref="C230:D230"/>
    <mergeCell ref="C232:G232"/>
    <mergeCell ref="C233:D233"/>
    <mergeCell ref="C235:G235"/>
    <mergeCell ref="C236:D236"/>
    <mergeCell ref="C220:G220"/>
    <mergeCell ref="C221:D221"/>
    <mergeCell ref="C223:G223"/>
    <mergeCell ref="C224:D224"/>
    <mergeCell ref="C226:G226"/>
    <mergeCell ref="C227:D227"/>
    <mergeCell ref="C211:G211"/>
    <mergeCell ref="C212:D212"/>
    <mergeCell ref="C214:G214"/>
    <mergeCell ref="C215:D215"/>
    <mergeCell ref="C217:G217"/>
    <mergeCell ref="C218:D218"/>
    <mergeCell ref="C205:G205"/>
    <mergeCell ref="C206:G206"/>
    <mergeCell ref="C207:G207"/>
    <mergeCell ref="C208:G208"/>
    <mergeCell ref="C209:G209"/>
    <mergeCell ref="C210:G210"/>
    <mergeCell ref="C196:D196"/>
    <mergeCell ref="C198:D198"/>
    <mergeCell ref="C200:G200"/>
    <mergeCell ref="C201:D201"/>
    <mergeCell ref="C203:G203"/>
    <mergeCell ref="C204:G204"/>
    <mergeCell ref="C186:D186"/>
    <mergeCell ref="C188:G188"/>
    <mergeCell ref="C189:D189"/>
    <mergeCell ref="C191:G191"/>
    <mergeCell ref="C192:D192"/>
    <mergeCell ref="C194:D194"/>
    <mergeCell ref="C177:D177"/>
    <mergeCell ref="C179:G179"/>
    <mergeCell ref="C180:D180"/>
    <mergeCell ref="C182:G182"/>
    <mergeCell ref="C183:D183"/>
    <mergeCell ref="C185:G185"/>
    <mergeCell ref="C168:D168"/>
    <mergeCell ref="C170:G170"/>
    <mergeCell ref="C171:D171"/>
    <mergeCell ref="C173:G173"/>
    <mergeCell ref="C174:D174"/>
    <mergeCell ref="C176:G176"/>
    <mergeCell ref="C159:D159"/>
    <mergeCell ref="C161:G161"/>
    <mergeCell ref="C162:D162"/>
    <mergeCell ref="C164:G164"/>
    <mergeCell ref="C165:D165"/>
    <mergeCell ref="C167:G167"/>
    <mergeCell ref="C150:D150"/>
    <mergeCell ref="C152:G152"/>
    <mergeCell ref="C153:D153"/>
    <mergeCell ref="C155:G155"/>
    <mergeCell ref="C156:D156"/>
    <mergeCell ref="C158:G158"/>
    <mergeCell ref="C141:D141"/>
    <mergeCell ref="C143:G143"/>
    <mergeCell ref="C144:D144"/>
    <mergeCell ref="C146:G146"/>
    <mergeCell ref="C147:D147"/>
    <mergeCell ref="C149:G149"/>
    <mergeCell ref="C126:D126"/>
    <mergeCell ref="C128:G128"/>
    <mergeCell ref="C129:D129"/>
    <mergeCell ref="C131:G131"/>
    <mergeCell ref="C135:G135"/>
    <mergeCell ref="C136:D136"/>
    <mergeCell ref="C138:G138"/>
    <mergeCell ref="C139:D139"/>
    <mergeCell ref="C107:G107"/>
    <mergeCell ref="C108:D108"/>
    <mergeCell ref="C110:G110"/>
    <mergeCell ref="C111:D111"/>
    <mergeCell ref="C113:G113"/>
    <mergeCell ref="C114:D114"/>
    <mergeCell ref="C116:G116"/>
    <mergeCell ref="C117:D117"/>
    <mergeCell ref="C119:G119"/>
    <mergeCell ref="C97:G97"/>
    <mergeCell ref="C98:D98"/>
    <mergeCell ref="C100:G100"/>
    <mergeCell ref="C101:D101"/>
    <mergeCell ref="C103:G103"/>
    <mergeCell ref="C120:D120"/>
    <mergeCell ref="C122:G122"/>
    <mergeCell ref="C123:D123"/>
    <mergeCell ref="C125:G125"/>
    <mergeCell ref="C87:D87"/>
    <mergeCell ref="C89:G89"/>
    <mergeCell ref="C90:D90"/>
    <mergeCell ref="C92:G92"/>
    <mergeCell ref="C93:D93"/>
    <mergeCell ref="C95:D95"/>
    <mergeCell ref="C78:D78"/>
    <mergeCell ref="C80:G80"/>
    <mergeCell ref="C81:D81"/>
    <mergeCell ref="C83:G83"/>
    <mergeCell ref="C84:D84"/>
    <mergeCell ref="C86:G86"/>
    <mergeCell ref="C71:G71"/>
    <mergeCell ref="C72:G72"/>
    <mergeCell ref="C73:G73"/>
    <mergeCell ref="C74:G74"/>
    <mergeCell ref="C75:D75"/>
    <mergeCell ref="C77:G77"/>
    <mergeCell ref="C63:G63"/>
    <mergeCell ref="C64:D64"/>
    <mergeCell ref="C66:G66"/>
    <mergeCell ref="C67:D67"/>
    <mergeCell ref="C69:G69"/>
    <mergeCell ref="C70:G70"/>
    <mergeCell ref="C54:G54"/>
    <mergeCell ref="C55:D55"/>
    <mergeCell ref="C57:G57"/>
    <mergeCell ref="C58:D58"/>
    <mergeCell ref="C60:G60"/>
    <mergeCell ref="C61:D61"/>
    <mergeCell ref="C39:D39"/>
    <mergeCell ref="C41:G41"/>
    <mergeCell ref="C45:G45"/>
    <mergeCell ref="C46:D46"/>
    <mergeCell ref="C48:G48"/>
    <mergeCell ref="C49:D49"/>
    <mergeCell ref="C51:G51"/>
    <mergeCell ref="C52:D52"/>
    <mergeCell ref="C25:G25"/>
    <mergeCell ref="C26:D26"/>
    <mergeCell ref="C33:G33"/>
    <mergeCell ref="C34:D34"/>
    <mergeCell ref="C36:D36"/>
    <mergeCell ref="C38:G38"/>
    <mergeCell ref="C14:G14"/>
    <mergeCell ref="C15:D15"/>
    <mergeCell ref="C19:G19"/>
    <mergeCell ref="C20:D20"/>
    <mergeCell ref="C22:G22"/>
    <mergeCell ref="C23:D23"/>
    <mergeCell ref="A1:G1"/>
    <mergeCell ref="A3:B3"/>
    <mergeCell ref="A4:B4"/>
    <mergeCell ref="E4:G4"/>
    <mergeCell ref="C9:G9"/>
    <mergeCell ref="C10:D10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37</vt:i4>
      </vt:variant>
    </vt:vector>
  </HeadingPairs>
  <TitlesOfParts>
    <vt:vector size="40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SazbaDPH1</vt:lpstr>
      <vt:lpstr>SazbaDPH2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mg</dc:creator>
  <cp:lastModifiedBy>mg</cp:lastModifiedBy>
  <dcterms:created xsi:type="dcterms:W3CDTF">2020-03-21T11:28:55Z</dcterms:created>
  <dcterms:modified xsi:type="dcterms:W3CDTF">2020-03-21T11:30:37Z</dcterms:modified>
</cp:coreProperties>
</file>